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1370" tabRatio="601"/>
  </bookViews>
  <sheets>
    <sheet name="Informacje ogólne" sheetId="11" r:id="rId1"/>
    <sheet name="Wykaz budynków" sheetId="1" r:id="rId2"/>
    <sheet name="Sprzęt elektroniczny" sheetId="2" r:id="rId3"/>
    <sheet name="Środki trwałe" sheetId="6" r:id="rId4"/>
    <sheet name="Wykaz pojazdów" sheetId="3" r:id="rId5"/>
    <sheet name="Maszyny" sheetId="9" r:id="rId6"/>
    <sheet name="Lokalizacje" sheetId="10" r:id="rId7"/>
    <sheet name="Szkodowość" sheetId="13" r:id="rId8"/>
  </sheets>
  <definedNames>
    <definedName name="_xlnm.Print_Area" localSheetId="0">'Informacje ogólne'!$A$1:$D$24</definedName>
    <definedName name="_xlnm.Print_Area" localSheetId="6">Lokalizacje!$A$1:$C$11</definedName>
    <definedName name="_xlnm.Print_Area" localSheetId="5">Maszyny!$A$1:$F$10</definedName>
    <definedName name="_xlnm.Print_Area" localSheetId="2">'Sprzęt elektroniczny'!$A$1:$D$160</definedName>
    <definedName name="_xlnm.Print_Area" localSheetId="3">'Środki trwałe'!$A$1:$D$22</definedName>
    <definedName name="_xlnm.Print_Area" localSheetId="1">'Wykaz budynków'!$A$1:$Y$129</definedName>
    <definedName name="_xlnm.Print_Area" localSheetId="4">'Wykaz pojazdów'!$A$1:$Q$17</definedName>
  </definedNames>
  <calcPr calcId="145621"/>
</workbook>
</file>

<file path=xl/calcChain.xml><?xml version="1.0" encoding="utf-8"?>
<calcChain xmlns="http://schemas.openxmlformats.org/spreadsheetml/2006/main">
  <c r="H128" i="1" l="1"/>
  <c r="H126" i="1"/>
  <c r="H102" i="1"/>
  <c r="H99" i="1"/>
  <c r="H94" i="1"/>
  <c r="H90" i="1"/>
  <c r="H73" i="1"/>
  <c r="H57" i="1"/>
  <c r="H27" i="1"/>
  <c r="H22" i="1"/>
  <c r="H10" i="1"/>
  <c r="H121" i="1" l="1"/>
  <c r="H116" i="1"/>
  <c r="H113" i="1"/>
  <c r="H108" i="1"/>
  <c r="H105" i="1"/>
  <c r="Q31" i="1" l="1"/>
  <c r="U71" i="1"/>
  <c r="S71" i="1"/>
  <c r="C21" i="6"/>
  <c r="C4" i="6"/>
  <c r="V45" i="1"/>
  <c r="V29" i="1"/>
  <c r="R26" i="1"/>
  <c r="S26" i="1" s="1"/>
  <c r="U26" i="1" s="1"/>
  <c r="U25" i="1"/>
  <c r="U24" i="1"/>
  <c r="S24" i="1"/>
  <c r="S25" i="1" s="1"/>
  <c r="E18" i="13"/>
  <c r="D155" i="2"/>
  <c r="D143" i="2"/>
  <c r="D137" i="2"/>
  <c r="D125" i="2"/>
  <c r="D118" i="2"/>
  <c r="D112" i="2"/>
  <c r="D106" i="2"/>
  <c r="D99" i="2"/>
  <c r="D85" i="2"/>
  <c r="D67" i="2"/>
  <c r="D62" i="2"/>
  <c r="D53" i="2"/>
  <c r="D47" i="2"/>
  <c r="D40" i="2"/>
  <c r="D27" i="2"/>
  <c r="E9" i="9"/>
  <c r="D160" i="2"/>
  <c r="D158" i="2"/>
  <c r="D157" i="2"/>
  <c r="D150" i="2"/>
  <c r="D147" i="2"/>
  <c r="D89" i="2"/>
  <c r="D21" i="6"/>
  <c r="C20" i="6"/>
  <c r="C19" i="6"/>
  <c r="C17" i="6"/>
  <c r="C13" i="6"/>
  <c r="C10" i="6"/>
  <c r="C9" i="6"/>
</calcChain>
</file>

<file path=xl/sharedStrings.xml><?xml version="1.0" encoding="utf-8"?>
<sst xmlns="http://schemas.openxmlformats.org/spreadsheetml/2006/main" count="2201" uniqueCount="677">
  <si>
    <t>RAZEM</t>
  </si>
  <si>
    <t xml:space="preserve">RAZEM </t>
  </si>
  <si>
    <t>Lp.</t>
  </si>
  <si>
    <t>Nazwa środka trwałego</t>
  </si>
  <si>
    <t>Rok produkcji</t>
  </si>
  <si>
    <t>Wartość księgowa brutto</t>
  </si>
  <si>
    <t>Marka</t>
  </si>
  <si>
    <t>Nr podw./ nadw.</t>
  </si>
  <si>
    <t>Nr rej.</t>
  </si>
  <si>
    <t>Poj.</t>
  </si>
  <si>
    <t>Od</t>
  </si>
  <si>
    <t>Do</t>
  </si>
  <si>
    <t>Typ, model</t>
  </si>
  <si>
    <t>Jelcz</t>
  </si>
  <si>
    <t>alarm,krata,drzwi antywlam</t>
  </si>
  <si>
    <t>86-120 Pruszcz ul.Glówna 33</t>
  </si>
  <si>
    <t>gospodarczy</t>
  </si>
  <si>
    <t>kotlownia</t>
  </si>
  <si>
    <t>garaż</t>
  </si>
  <si>
    <t>Pruszcz</t>
  </si>
  <si>
    <t>Zestaw komputerowy</t>
  </si>
  <si>
    <t>Budynek gospodarczy</t>
  </si>
  <si>
    <t>Socjalny oczyszczalnia</t>
  </si>
  <si>
    <t>specjalny</t>
  </si>
  <si>
    <t>Star</t>
  </si>
  <si>
    <t>P-244L</t>
  </si>
  <si>
    <t>Lublin</t>
  </si>
  <si>
    <t>A15C</t>
  </si>
  <si>
    <t>Budynek przedszkola</t>
  </si>
  <si>
    <t>86-120 Pruszcz, ul. Kościelna 2</t>
  </si>
  <si>
    <t>Budynek szkolny</t>
  </si>
  <si>
    <t>86-120 Pruszcz, ul. Kościelna 4</t>
  </si>
  <si>
    <t>Budynek szkolny pawilon</t>
  </si>
  <si>
    <t>Serock, ul. Dworcowa 1 86-120 Pruszcz</t>
  </si>
  <si>
    <t>Sala gimnastyczna</t>
  </si>
  <si>
    <t>86-120 Pruszcz, ul. Wyzwolenia 47, Serock</t>
  </si>
  <si>
    <t>Niewieścin, 86-120 Pruszcz</t>
  </si>
  <si>
    <t>zestaw komputerowy</t>
  </si>
  <si>
    <t>Budynek szkoły</t>
  </si>
  <si>
    <t>86-120 Pruszcz, Zbrachlin</t>
  </si>
  <si>
    <t>gaśnice proszkowe 6 szt, hydranty, kraty w oknach, drzwiach</t>
  </si>
  <si>
    <t>Mercedes Benz</t>
  </si>
  <si>
    <t>budynek techniczny na oczyszczalni</t>
  </si>
  <si>
    <t>Świetlice wiejskie</t>
  </si>
  <si>
    <t>komputer przenośny</t>
  </si>
  <si>
    <t>specjalny-pożarniczy</t>
  </si>
  <si>
    <t>Transit</t>
  </si>
  <si>
    <t>budynek szkoły</t>
  </si>
  <si>
    <t>86-120 Pruszcz, ul. Szkolna 1, Łowinek</t>
  </si>
  <si>
    <t>1998/2007</t>
  </si>
  <si>
    <t xml:space="preserve">urządzenie wielofunkcyjne  </t>
  </si>
  <si>
    <t>urządzenie wielofunkcyjne</t>
  </si>
  <si>
    <t>jednostka</t>
  </si>
  <si>
    <t>wartość środków trwałych</t>
  </si>
  <si>
    <t>Szkoła Podstawowa w Pruszczu</t>
  </si>
  <si>
    <t>Gimnazjum nr 1 w Pruszczu</t>
  </si>
  <si>
    <t>Szkoła Podstawowa w Serocku</t>
  </si>
  <si>
    <t>Gimnazjum nr 2 w Serocku</t>
  </si>
  <si>
    <t>Szkoła Podstawowa Niewieścin</t>
  </si>
  <si>
    <t>Szkoła Podstawowa Łowinek</t>
  </si>
  <si>
    <t>Przedszkole Samorządowe w Pruszczu</t>
  </si>
  <si>
    <t>Przedszkole Samorządowe Serock</t>
  </si>
  <si>
    <t>dz.28/3,pow.0.3568,kw 31672</t>
  </si>
  <si>
    <t>budynek gospodarczy przy bibliotece Pruszcz</t>
  </si>
  <si>
    <t>budynek gospodarczy w Pruszczu</t>
  </si>
  <si>
    <t>budynek mieszkalny w Łaszewie</t>
  </si>
  <si>
    <t>dz.18/6  kw 36216  dz.18/7  kw 36217</t>
  </si>
  <si>
    <t>lp.</t>
  </si>
  <si>
    <t>nazwa budynku/budowli</t>
  </si>
  <si>
    <t>rok budowy</t>
  </si>
  <si>
    <t>zabezpieczenia
(znane zabiezpieczenia p-poż i przeciw kradzieżowe)                                      (2)</t>
  </si>
  <si>
    <t>lokalizacja (adres)</t>
  </si>
  <si>
    <t>Urząd Gminy</t>
  </si>
  <si>
    <t>Ochotnicze Straże Pożarne</t>
  </si>
  <si>
    <t>Ford</t>
  </si>
  <si>
    <t>remiza Pruszcz</t>
  </si>
  <si>
    <t>remiza Łowin</t>
  </si>
  <si>
    <t>dz.3,pow.0,40,kw 30731</t>
  </si>
  <si>
    <t>remiza Serock</t>
  </si>
  <si>
    <t>dz.323,pow.0,22,kw 19/94</t>
  </si>
  <si>
    <t>dz.18/1,pow.0,12,kw 30691</t>
  </si>
  <si>
    <t>dz.52,3,pow.0,2360,kw 30699</t>
  </si>
  <si>
    <t>gospodarczy Łaszewo</t>
  </si>
  <si>
    <t>część budynku remiza Zawada</t>
  </si>
  <si>
    <t>dz.12,pow.0,47,kw 30732</t>
  </si>
  <si>
    <t>część budynku remiza Łowinek</t>
  </si>
  <si>
    <t>dz.9,pow.0,29,kw 33845</t>
  </si>
  <si>
    <t>dz.38/1, pow.0,1718, kw 46334</t>
  </si>
  <si>
    <t>część budynku remiza Topolno</t>
  </si>
  <si>
    <t>dz.91/3,pow.0.2732, kw 19622</t>
  </si>
  <si>
    <t>remiza Mirowice</t>
  </si>
  <si>
    <t>gospodarczy Mirowice</t>
  </si>
  <si>
    <t>dz.85/1,pow.0.1122,kw 0013380210</t>
  </si>
  <si>
    <t>remiza Łowinek / stara/</t>
  </si>
  <si>
    <t>dz.17,pow.0.1300,kw 40889</t>
  </si>
  <si>
    <t>dz.18/1  kw 30691</t>
  </si>
  <si>
    <t>dz.91/3  kw 19622</t>
  </si>
  <si>
    <t>dz.12/1  kw 43949</t>
  </si>
  <si>
    <t>dz.23/1  kw 43457</t>
  </si>
  <si>
    <t>Nr dz.92a,pow.04304, kw 19621</t>
  </si>
  <si>
    <t>WDK Serock</t>
  </si>
  <si>
    <t>dz.421,pow.0.32</t>
  </si>
  <si>
    <t>WDK Łowinek w tym: GOK-100 000,00  kotłownia 11 620</t>
  </si>
  <si>
    <t>WDK Pruszcz</t>
  </si>
  <si>
    <t>dz.20/2,pow.0.2040,kw 28347</t>
  </si>
  <si>
    <t>rodzaj wartości</t>
  </si>
  <si>
    <t>księgowa brutto</t>
  </si>
  <si>
    <t>odtworzeniowa</t>
  </si>
  <si>
    <t>Rodzaj         (osobowy/ ciężarowy/ specjalny)</t>
  </si>
  <si>
    <t>Rok prod.</t>
  </si>
  <si>
    <t>Ilość miejsc/ładowność</t>
  </si>
  <si>
    <t>Dane pojazdów/ pojazdów wolnobieżnych Gmina Pruszcz</t>
  </si>
  <si>
    <t>wartość pojazdu (łącznie z wyposażeniem dodatkowym)</t>
  </si>
  <si>
    <t xml:space="preserve">  </t>
  </si>
  <si>
    <t>WF0LXXGGVLVG91501</t>
  </si>
  <si>
    <t>WDB1241071F303050</t>
  </si>
  <si>
    <t>E250D</t>
  </si>
  <si>
    <t>Właściciel</t>
  </si>
  <si>
    <t>Urząd Gminy, ul. Główna 33, 86-120 Pruszcz</t>
  </si>
  <si>
    <t>Ochotnicza Straż Pożarna Serock, Serock, 86-120 Pruszcz</t>
  </si>
  <si>
    <t>Ochotnicza Straż Pożarna Wałdowo, Wałdowo, 86-120 Pruszcz</t>
  </si>
  <si>
    <t>Ochotnicza Straż Pożarna Parlin, Parlin, 86-120 Pruszcz</t>
  </si>
  <si>
    <t>Sala gimnastyczna z łącznikiem</t>
  </si>
  <si>
    <t>Gimnazjum Nr 3 w Zbrachlinie</t>
  </si>
  <si>
    <t>Zespół ds. Obsługi Ekonomiczno-Administracyjnej Szkół Gminnych w Pruszczu</t>
  </si>
  <si>
    <t>Zesp.ds. Ob..Ek-Ad.Szk. Gm. W Pru                            13875,00</t>
  </si>
  <si>
    <t>1951,2008,2009</t>
  </si>
  <si>
    <t>budynek gospodarczy</t>
  </si>
  <si>
    <t>budynek szkolny - świetlica</t>
  </si>
  <si>
    <t>Gminny Ośrodek Rehabilitacji</t>
  </si>
  <si>
    <t xml:space="preserve">budynek:lokal mieszkalny Pruszcz ul.Zamknieta 7/1 </t>
  </si>
  <si>
    <t xml:space="preserve">budynek:lokal mieszkalny Pruszcz ul.Zamknieta 7/2 </t>
  </si>
  <si>
    <t>budynek:lokal mieszkalny Serock ul.Mickiewicza 8/1</t>
  </si>
  <si>
    <t>ksiegowa brutto</t>
  </si>
  <si>
    <t>budynek:lokal mieszkalny Serock ul.Mickiewicza 8/2</t>
  </si>
  <si>
    <t>budynek:lokal mieszkalny Serock ul.Mickiewicza 8/4</t>
  </si>
  <si>
    <t>budynek:lokal mieszkalny Serock ul.Mickiewicza 8/5</t>
  </si>
  <si>
    <t>Zaplecze sportowe Serock</t>
  </si>
  <si>
    <t>Brzeżno -część budynku</t>
  </si>
  <si>
    <t>dz.85/1 kw0013380210</t>
  </si>
  <si>
    <t>tablica interaktywna</t>
  </si>
  <si>
    <t>tablica interaktywana-zestaw z wizuatorem</t>
  </si>
  <si>
    <t>tablica interaktywna zestaw</t>
  </si>
  <si>
    <t>tablica interaktywna zestaw z wizuatorem</t>
  </si>
  <si>
    <t>tablica interaktywna z wizuatorem</t>
  </si>
  <si>
    <t>Pruszcz, ul. Zamknięta 7/1</t>
  </si>
  <si>
    <t>Serock, ul. Mickiewicza 8/1</t>
  </si>
  <si>
    <t>Serock, ul. Mickiewicza 8/2</t>
  </si>
  <si>
    <t>Serock, ul. Mickiewicza 8/4</t>
  </si>
  <si>
    <t>Serock, ul. Mickiewicza 8/5</t>
  </si>
  <si>
    <t>Lp</t>
  </si>
  <si>
    <t>Razem</t>
  </si>
  <si>
    <t>komputer</t>
  </si>
  <si>
    <t>bezprzewodowa stacja edukacyjna</t>
  </si>
  <si>
    <t xml:space="preserve">budynek:lokal mieszkalny Serock Mickiewicza 8/3 </t>
  </si>
  <si>
    <t>Serock, ul. Mickiewicza 8/3</t>
  </si>
  <si>
    <t>kserokopiarka</t>
  </si>
  <si>
    <t>kopiarka</t>
  </si>
  <si>
    <t>Notebook Acer</t>
  </si>
  <si>
    <t>notebook</t>
  </si>
  <si>
    <t xml:space="preserve">notebook </t>
  </si>
  <si>
    <t>Laptop</t>
  </si>
  <si>
    <t xml:space="preserve">Usmiech dziecka Punkt przedszkolny </t>
  </si>
  <si>
    <t>Nazwa jednostki</t>
  </si>
  <si>
    <t>Nazwa maszyny (urządzenia)</t>
  </si>
  <si>
    <t>Suma ubezpieczenia</t>
  </si>
  <si>
    <t>OSP</t>
  </si>
  <si>
    <t>pompa szlamowa Honda</t>
  </si>
  <si>
    <t>motopompa pływająca</t>
  </si>
  <si>
    <t>OSP Wałdowo</t>
  </si>
  <si>
    <t>przyczepa lekka</t>
  </si>
  <si>
    <t>thule T1</t>
  </si>
  <si>
    <t>UH2000C13BP355619</t>
  </si>
  <si>
    <t>przyczepa</t>
  </si>
  <si>
    <t>L.p.</t>
  </si>
  <si>
    <t>NIP</t>
  </si>
  <si>
    <t>Tabela nr 1 - Informacje ogólne jednostek organizacyjnych Gminy Pruszcz</t>
  </si>
  <si>
    <t>Lokalizacja (adres)</t>
  </si>
  <si>
    <t>Zabezpieczenia (znane zabezpieczenia p-poż i przeciw kradzieżowe)</t>
  </si>
  <si>
    <t>WYKAZ LOKALIZACJI, W KTÓRYCH PROWADZONA JEST DZIAŁALNOŚĆ ORAZ LOKALIZACJI, GDZIE ZNAJDUJE SIĘ MIENIE NALEŻĄCE DO JEDNOSTEK GMINY PRUSZCZ</t>
  </si>
  <si>
    <t xml:space="preserve">Zespół ds. Obsługi Ekonomiczno-Administracyjnej Szkół </t>
  </si>
  <si>
    <t>1. Urząd Gminy w Pruszczu</t>
  </si>
  <si>
    <t>Gminny Ośrodek Pomocy Społecznej w Pruszczu</t>
  </si>
  <si>
    <t>Adres</t>
  </si>
  <si>
    <t>ul. Główna 33, 86-120 Pruszcz</t>
  </si>
  <si>
    <t>ul. Kościelna 2, 86-120 Pruszcz</t>
  </si>
  <si>
    <t>ul. Kościelna 4, 86-120 Pruszcz</t>
  </si>
  <si>
    <t>ul. Dworcowa 1, 86-120 Pruszcz</t>
  </si>
  <si>
    <t>ul. Wyzwolenia 47, Serock</t>
  </si>
  <si>
    <t>Łowinek, 86-120 Pruszcz</t>
  </si>
  <si>
    <t>Zbrachlin, 86-120 Pruszcz</t>
  </si>
  <si>
    <t>-</t>
  </si>
  <si>
    <t>Tabela nr 2 Wykaz budynków i budowli Gminy Pruszcz</t>
  </si>
  <si>
    <r>
      <t xml:space="preserve">Wykaz sprzętu elektronicznego </t>
    </r>
    <r>
      <rPr>
        <b/>
        <i/>
        <u/>
        <sz val="10"/>
        <rFont val="Arial"/>
        <family val="2"/>
        <charset val="238"/>
      </rPr>
      <t>stacjonarnego</t>
    </r>
    <r>
      <rPr>
        <b/>
        <i/>
        <sz val="10"/>
        <rFont val="Arial"/>
        <family val="2"/>
        <charset val="238"/>
      </rPr>
      <t xml:space="preserve"> </t>
    </r>
  </si>
  <si>
    <t xml:space="preserve">Wykaz sprzętu elektronicznego przenośnego </t>
  </si>
  <si>
    <t>Kopiarka Canon</t>
  </si>
  <si>
    <t>Tabela nr 4 Wykaz środków trwałych Gminy Pruszcz</t>
  </si>
  <si>
    <t>Tabela nr 5 Wykaz pojazdów Gminy Pruszcz</t>
  </si>
  <si>
    <t>Boisko szkolne</t>
  </si>
  <si>
    <t>Miejsce ubezpieczenia</t>
  </si>
  <si>
    <t>Brzeżno 16 dz.81 udział 131/422</t>
  </si>
  <si>
    <t>3. Przedszkole Samorządowe w Pruszczu</t>
  </si>
  <si>
    <t>4. Szkoła Podstawowa w Pruszczu</t>
  </si>
  <si>
    <t>5. Gimnazjum Nr 1 w Pruszczu</t>
  </si>
  <si>
    <t>6. Przedszkole Samorządowe w Serocku</t>
  </si>
  <si>
    <t>7. Szkoła Podstawowa w Serocku</t>
  </si>
  <si>
    <t>8. Gimnazjum Nr 2 w Serocku</t>
  </si>
  <si>
    <t>9. Szkoła Podstawowa Niewieścin</t>
  </si>
  <si>
    <t>10. Szkoła Podstawowa Łowinek</t>
  </si>
  <si>
    <t>11. Gimnazjum Nr 3 w Zbrachlinie</t>
  </si>
  <si>
    <t>XIXw.</t>
  </si>
  <si>
    <t>1930-2013</t>
  </si>
  <si>
    <t>p. XXw.</t>
  </si>
  <si>
    <t>p. XXw</t>
  </si>
  <si>
    <t>559-182-29-65</t>
  </si>
  <si>
    <t>559-182-29-59</t>
  </si>
  <si>
    <t>559-186-64-02</t>
  </si>
  <si>
    <t>559-178-97-65</t>
  </si>
  <si>
    <t>559-178-96-53</t>
  </si>
  <si>
    <t>559-124-04-53</t>
  </si>
  <si>
    <t>559-124-24-69</t>
  </si>
  <si>
    <t>559-124-40-14</t>
  </si>
  <si>
    <t>559-124-11-22</t>
  </si>
  <si>
    <t>559-189-90-28</t>
  </si>
  <si>
    <t>559-200-72-85</t>
  </si>
  <si>
    <t>559-181-86-56</t>
  </si>
  <si>
    <t>559-169-82-41</t>
  </si>
  <si>
    <t>Tabela nr 3 Wykaz sprzętu elektronicznego Gminy Pruszcz</t>
  </si>
  <si>
    <t>CSW 50N7</t>
  </si>
  <si>
    <t>Gmina Pruszcz</t>
  </si>
  <si>
    <t>Renault</t>
  </si>
  <si>
    <t>M210.12</t>
  </si>
  <si>
    <t>VF640BCA000000959</t>
  </si>
  <si>
    <t>Plac zabaw w Pruszczu, ul. Koscielna 2</t>
  </si>
  <si>
    <t xml:space="preserve">Plac zabaw w Pruszczu ul. Modrzewiowa </t>
  </si>
  <si>
    <t xml:space="preserve">Plac zabaw w Serocku </t>
  </si>
  <si>
    <t>Plac zabaw w Łowinku</t>
  </si>
  <si>
    <t xml:space="preserve">Plac zabaw w Zawadzie </t>
  </si>
  <si>
    <t>Plac zabaw w Niewiescinie</t>
  </si>
  <si>
    <t>Plac zabaw w Łowinie</t>
  </si>
  <si>
    <t>Plac zabaw w Gołuszycach</t>
  </si>
  <si>
    <t>Plac zabaw w Grabówku</t>
  </si>
  <si>
    <t>Plac zabaw w Wałdowie</t>
  </si>
  <si>
    <t>Plac zabaw w Brzeźnie</t>
  </si>
  <si>
    <t>Plac do ćwiczeń fitnes (siłownia zewnętrzna)</t>
  </si>
  <si>
    <t>Plac zabaw w Nieciszewie</t>
  </si>
  <si>
    <t>2013-2014</t>
  </si>
  <si>
    <t>2013-14</t>
  </si>
  <si>
    <t>2012-13-14</t>
  </si>
  <si>
    <t>86-120 Pruszcz, ul. Koscielna 2</t>
  </si>
  <si>
    <t>86-120 Pruszcz, ul. Modrzewiowa</t>
  </si>
  <si>
    <t>Serock, ul. Dworcowa, dz. Nr 323, 86-120 Pruszcz</t>
  </si>
  <si>
    <t>Łowinek, ul. Szkolna, dz. Nr 7, 86-120 Pruszcz</t>
  </si>
  <si>
    <t>Zawada, dz. Nr 92/2</t>
  </si>
  <si>
    <t>Niewieścin dz. Nr 22/2, 86-120 Pruszcz</t>
  </si>
  <si>
    <t>Łowin, dz. Nr 3, 86-120 Pruszcz</t>
  </si>
  <si>
    <t>Gołuszyce, dz. Nr 37/1, 86-120 Pruszcz</t>
  </si>
  <si>
    <t>Grabówko dz. Nr 20/6, 86-120 Pruszcz</t>
  </si>
  <si>
    <t>Wałdowo, dz. Nr 37/2, 86-120 Pruszcz</t>
  </si>
  <si>
    <t>Brzeźno dz. Nr 84, 86-120 Pruszcz</t>
  </si>
  <si>
    <t>Plac Poniatowskiego 10, dz. Nr 20/2, 86-120 Pruszcz</t>
  </si>
  <si>
    <t>Nieciszewo dz. Nr 14/7, 86-120 Pruszcz</t>
  </si>
  <si>
    <t>Dworzec PKP w Pruszczu</t>
  </si>
  <si>
    <t>1987-88</t>
  </si>
  <si>
    <t xml:space="preserve">86-120 Pruszcz, ul. Dworcowa 13 dz. Nr 73/5 </t>
  </si>
  <si>
    <t>Komputer stacjonarny Acer</t>
  </si>
  <si>
    <t>Tabela nr 7 - Wykaz lokalizacji</t>
  </si>
  <si>
    <t>Drukarka OKI</t>
  </si>
  <si>
    <t>Komputer AMD</t>
  </si>
  <si>
    <t>Komputer PC</t>
  </si>
  <si>
    <t>Notebook Dell</t>
  </si>
  <si>
    <t>Notebook Toshiba</t>
  </si>
  <si>
    <t>Centrum Edukacji</t>
  </si>
  <si>
    <t>Niewieścin</t>
  </si>
  <si>
    <t>Przebieg</t>
  </si>
  <si>
    <t>Notebook Lenovo G510</t>
  </si>
  <si>
    <t>Projektor BerQ MS524DLP 2378</t>
  </si>
  <si>
    <t xml:space="preserve">Laptop </t>
  </si>
  <si>
    <t>Notebook</t>
  </si>
  <si>
    <t>Projektor</t>
  </si>
  <si>
    <t>Komputer I5-4460/8GB/500GB</t>
  </si>
  <si>
    <t>Zestaw do badania wody</t>
  </si>
  <si>
    <t>Tablet Lenovo B800</t>
  </si>
  <si>
    <t>Planetarium z niebem północnym</t>
  </si>
  <si>
    <t xml:space="preserve">Notebook  14 sztuk </t>
  </si>
  <si>
    <t>Laptop X550 CA</t>
  </si>
  <si>
    <t>Laptop X553MA</t>
  </si>
  <si>
    <t xml:space="preserve">Tablica interaktywna </t>
  </si>
  <si>
    <t>Urzadzenie wielofunkcyjne BROTHER</t>
  </si>
  <si>
    <t>Tablica interaktywna</t>
  </si>
  <si>
    <t>Projektor Beng MS504</t>
  </si>
  <si>
    <t>Plac zabaw Grabowo</t>
  </si>
  <si>
    <t>świetlica Łaszewo</t>
  </si>
  <si>
    <t>świetlica Luszkówko</t>
  </si>
  <si>
    <t>świetlica z remizą Wałdowo</t>
  </si>
  <si>
    <t>dz.77/6 pow.0,2764 kw 39339</t>
  </si>
  <si>
    <t>dz.46 pow.0,07 po zlewni</t>
  </si>
  <si>
    <t>dz.55, pod garaż</t>
  </si>
  <si>
    <t>drukarka hp</t>
  </si>
  <si>
    <t>Komputer AMD ALHLON</t>
  </si>
  <si>
    <t>Drukarka hp Laserjet</t>
  </si>
  <si>
    <t>Drukarka hp</t>
  </si>
  <si>
    <t>Zestaw komputerowy AUD</t>
  </si>
  <si>
    <t>skaner z podajnikiem</t>
  </si>
  <si>
    <t>NNW</t>
  </si>
  <si>
    <t>dz.29kw30729</t>
  </si>
  <si>
    <t>Serock</t>
  </si>
  <si>
    <t>Łowinek</t>
  </si>
  <si>
    <t>Lokal mieszkalny Serock ul Mickiewicza 8/7</t>
  </si>
  <si>
    <t>Plac zabaw przy Szkole Podstawowej w Niewieścinie</t>
  </si>
  <si>
    <t>Serwer M-Dell Power Edge T 610</t>
  </si>
  <si>
    <t>agregat prądotwórczy</t>
  </si>
  <si>
    <t>Archiwum Pruszcz</t>
  </si>
  <si>
    <t>Urządzenie wielofuncyjne HP APV1516</t>
  </si>
  <si>
    <t>Tablica interaktywna - zestaw</t>
  </si>
  <si>
    <t>Zestaw klocków lego do zajęć z robotyki</t>
  </si>
  <si>
    <t>Tablet</t>
  </si>
  <si>
    <t>Luneta</t>
  </si>
  <si>
    <t>komputer +monitor</t>
  </si>
  <si>
    <t>Komputer+monitor</t>
  </si>
  <si>
    <t>Procesor</t>
  </si>
  <si>
    <t>Laptop Dell Vostro</t>
  </si>
  <si>
    <t>Drukarka HPLJ</t>
  </si>
  <si>
    <t>Laptop Notebook Acer</t>
  </si>
  <si>
    <t>Gminny Ośrodek Pomocy Społecznej</t>
  </si>
  <si>
    <t>czy budynek jest użytkowany? (TAK/NIE)</t>
  </si>
  <si>
    <t>czy budynek jest przeznaczony do rozbiórki? (TAK/NIE)</t>
  </si>
  <si>
    <t>czy jest to budynkek zabytkowy, podlegający nadzorowi konserwatora zabytków?</t>
  </si>
  <si>
    <t>Rodzaj materiałów budowlanych, z jakich wykonano budynek</t>
  </si>
  <si>
    <t>informacja o przeprowadzonych remontach i modernizacji budynków starszych niż 50 lat (data remontu, czego dotyczył remont, wielkość poniesionych nakładów na remont)</t>
  </si>
  <si>
    <r>
      <t xml:space="preserve">Opis stanu technicznego budynku wg poniższych elementów budynku </t>
    </r>
    <r>
      <rPr>
        <b/>
        <sz val="10"/>
        <color indexed="60"/>
        <rFont val="Arial"/>
        <family val="2"/>
        <charset val="238"/>
      </rPr>
      <t>(</t>
    </r>
    <r>
      <rPr>
        <sz val="10"/>
        <color indexed="60"/>
        <rFont val="Arial"/>
        <family val="2"/>
        <charset val="238"/>
      </rPr>
      <t xml:space="preserve">PROSZĘ WYBRAĆ: </t>
    </r>
    <r>
      <rPr>
        <b/>
        <i/>
        <sz val="10"/>
        <color indexed="60"/>
        <rFont val="Arial"/>
        <family val="2"/>
        <charset val="238"/>
      </rPr>
      <t xml:space="preserve">bardzo doby, dobry, dosteczny, zły (do remontu) lub nie dotyczy </t>
    </r>
    <r>
      <rPr>
        <sz val="10"/>
        <color indexed="60"/>
        <rFont val="Arial"/>
        <family val="2"/>
        <charset val="238"/>
      </rPr>
      <t>(element budyku nie występuje)</t>
    </r>
  </si>
  <si>
    <t>powierzchnia użytkowa (w m²) (3)</t>
  </si>
  <si>
    <t>ilość kondygnacji</t>
  </si>
  <si>
    <t>czy budynek jest podpiwniczony?</t>
  </si>
  <si>
    <t>czy jest wyposażony w windę? (TAK/NIE)</t>
  </si>
  <si>
    <t>mury</t>
  </si>
  <si>
    <t>stropy</t>
  </si>
  <si>
    <t>dach (konstrukcja i pokrycie)</t>
  </si>
  <si>
    <t>konstukcja i pokrycie dachu</t>
  </si>
  <si>
    <t>intalacja elekryczna</t>
  </si>
  <si>
    <t>sieć wodno-kanalizacyjna oraz cenralnego ogrzewania</t>
  </si>
  <si>
    <t>stolarka okienna i drzwiowa</t>
  </si>
  <si>
    <t>instalacja gazowa</t>
  </si>
  <si>
    <t>instalacja wentylacyjna i kominowa</t>
  </si>
  <si>
    <t>Budynek mieszkalny</t>
  </si>
  <si>
    <t>cegła</t>
  </si>
  <si>
    <t>brak</t>
  </si>
  <si>
    <t>wiązar stalowy, płyty korytkowe wylewka betonowa i papatermozgrzewalna</t>
  </si>
  <si>
    <t>Łowinek ul Parkowa 3 86-120 Pruszcz</t>
  </si>
  <si>
    <t>cegła ceramiczna</t>
  </si>
  <si>
    <t>drewniany</t>
  </si>
  <si>
    <t>drewniana konstrukcja dachu, pokrycie dachu płytami cementowo-azbestowymi</t>
  </si>
  <si>
    <t>cegła biała</t>
  </si>
  <si>
    <t>Termomodernizacja budynku wraz z częściową wymianą instalacji CO i elektryczną w roku 2015</t>
  </si>
  <si>
    <t>bardzo dobry</t>
  </si>
  <si>
    <t>nie dotyczy</t>
  </si>
  <si>
    <t>dostateczny</t>
  </si>
  <si>
    <t>sieć wodno-kanalizacyjna dostateczna, brak CO</t>
  </si>
  <si>
    <t>zły (do remontu)</t>
  </si>
  <si>
    <r>
      <t>ok 75 m</t>
    </r>
    <r>
      <rPr>
        <sz val="10"/>
        <rFont val="Calibri"/>
        <family val="2"/>
        <charset val="238"/>
      </rPr>
      <t>²</t>
    </r>
  </si>
  <si>
    <r>
      <t>ok 200 m</t>
    </r>
    <r>
      <rPr>
        <sz val="10"/>
        <rFont val="Calibri"/>
        <family val="2"/>
        <charset val="238"/>
      </rPr>
      <t>²</t>
    </r>
  </si>
  <si>
    <t>tak</t>
  </si>
  <si>
    <t>nie</t>
  </si>
  <si>
    <t>połowa XX w</t>
  </si>
  <si>
    <t>Wykaz sprzętu elektronicznego</t>
  </si>
  <si>
    <t>2. Przedszkole Samorządowe w Pruszczu</t>
  </si>
  <si>
    <t>3. Szkoła Podstawowa Pruszcz</t>
  </si>
  <si>
    <t>4. Gimnazjum Nr 1 w Pruszczu</t>
  </si>
  <si>
    <t>5. Przedszkole samorzadowe w Serocku</t>
  </si>
  <si>
    <t>7. Gimnazjum Nr 2 w Serocku</t>
  </si>
  <si>
    <t>8. Szkoła Podstawowa Niewieścin</t>
  </si>
  <si>
    <t>9. Szkoła Podstawowa Łowinek</t>
  </si>
  <si>
    <t>10. Gimnazjum Nr 3 w Zbrachlinie</t>
  </si>
  <si>
    <t>Drukarka laserowa Brother</t>
  </si>
  <si>
    <t>Ława optyczna</t>
  </si>
  <si>
    <t>Kserokopiarka Conica Minolta Bizhub 283</t>
  </si>
  <si>
    <t xml:space="preserve">zestaw komputerowy HP Z230, </t>
  </si>
  <si>
    <t>Komputer+zasilacz awaryjny</t>
  </si>
  <si>
    <t>Urządzenie wielofunkcyjne</t>
  </si>
  <si>
    <t>11. Gminny Ośrodek Pomocy Społecznej</t>
  </si>
  <si>
    <t>12. Zespół ds. Obsługi Ekonomiczno-Administracyjnej Szkół Gminnych w Pruszczu</t>
  </si>
  <si>
    <t>6. Szkoła Podstawowa w Serocku</t>
  </si>
  <si>
    <r>
      <t xml:space="preserve">sołtysi i inkasenci: </t>
    </r>
    <r>
      <rPr>
        <b/>
        <sz val="10"/>
        <rFont val="Arial"/>
        <family val="2"/>
        <charset val="238"/>
      </rPr>
      <t>22 osoby</t>
    </r>
    <r>
      <rPr>
        <sz val="10"/>
        <rFont val="Arial"/>
        <family val="2"/>
        <charset val="238"/>
      </rPr>
      <t xml:space="preserve"> (wariant bezimienny)</t>
    </r>
  </si>
  <si>
    <r>
      <t>członkowie OSP:</t>
    </r>
    <r>
      <rPr>
        <b/>
        <sz val="10"/>
        <rFont val="Arial"/>
        <family val="2"/>
        <charset val="238"/>
      </rPr>
      <t xml:space="preserve"> 60 strażaków</t>
    </r>
    <r>
      <rPr>
        <sz val="10"/>
        <rFont val="Arial"/>
        <family val="2"/>
        <charset val="238"/>
      </rPr>
      <t xml:space="preserve"> z terenu Gminy Pruszcz (wariant bezimienny)</t>
    </r>
  </si>
  <si>
    <t>1a</t>
  </si>
  <si>
    <t>1b</t>
  </si>
  <si>
    <t>1c</t>
  </si>
  <si>
    <t>1d</t>
  </si>
  <si>
    <r>
      <rPr>
        <b/>
        <u val="singleAccounting"/>
        <sz val="10"/>
        <rFont val="Arial CE"/>
        <charset val="238"/>
      </rPr>
      <t>w tym zbiory</t>
    </r>
    <r>
      <rPr>
        <b/>
        <sz val="10"/>
        <rFont val="Arial CE"/>
        <charset val="238"/>
      </rPr>
      <t xml:space="preserve"> biblioteczne</t>
    </r>
  </si>
  <si>
    <t xml:space="preserve"> -</t>
  </si>
  <si>
    <t>Razem sprzęt elektroniczny stacjonarny:</t>
  </si>
  <si>
    <t>Razem sprzęt elektroniczny przenośny:</t>
  </si>
  <si>
    <t>SUMA:</t>
  </si>
  <si>
    <t>CSW 20VM</t>
  </si>
  <si>
    <t>CSW L246</t>
  </si>
  <si>
    <t>BYA 346Y</t>
  </si>
  <si>
    <t>CSW F391</t>
  </si>
  <si>
    <t>CSW A413</t>
  </si>
  <si>
    <t>CSW J171</t>
  </si>
  <si>
    <t>CSW 1Y79</t>
  </si>
  <si>
    <t>CSW 99R5</t>
  </si>
  <si>
    <t>CSW 5W50</t>
  </si>
  <si>
    <t>Ryzyka podlegające ubezpieczeniu w danym pojeździe</t>
  </si>
  <si>
    <t>OC</t>
  </si>
  <si>
    <t>NW</t>
  </si>
  <si>
    <t>AC/KR</t>
  </si>
  <si>
    <t>Okres ubezpieczenia</t>
  </si>
  <si>
    <t>×</t>
  </si>
  <si>
    <t xml:space="preserve">aparat powietrzny FENZY </t>
  </si>
  <si>
    <t>Tabela nr 6  Wykaz maszyn i urządzeń Gminy Pruszcz</t>
  </si>
  <si>
    <t xml:space="preserve">Uśmiech dziecka Punkt przedszkolny </t>
  </si>
  <si>
    <t>25.09.2017</t>
  </si>
  <si>
    <t>24.09.2018</t>
  </si>
  <si>
    <t>25.11.2016</t>
  </si>
  <si>
    <t>24.11.2017</t>
  </si>
  <si>
    <t>13.02.2017</t>
  </si>
  <si>
    <t>12.02.2018</t>
  </si>
  <si>
    <t>11.01.2017</t>
  </si>
  <si>
    <t>10.01.2018</t>
  </si>
  <si>
    <t>07.03.2017</t>
  </si>
  <si>
    <t>06.03.2018</t>
  </si>
  <si>
    <t>18.11.2017</t>
  </si>
  <si>
    <t>17.11.2018</t>
  </si>
  <si>
    <t>wartość początkowa (księgowa brutto) / wartość odtworzeniowa</t>
  </si>
  <si>
    <t>Mienie od ognia i innych zdarzeń</t>
  </si>
  <si>
    <t>zalanie pomieszczeń  w wyniku pęknięcia wężyka doprowadzającego wodę do umywalki</t>
  </si>
  <si>
    <t>Szyby</t>
  </si>
  <si>
    <t>peknięcie szyby wskutek pchnięcia drzwi przez ucznia</t>
  </si>
  <si>
    <t>OC dróg</t>
  </si>
  <si>
    <t>uszodzenie pojazdu na drodze wskutek licznych ubytków w nawierzchni(na odcinku ok. 100m) niemożliwych do ominięcia</t>
  </si>
  <si>
    <t>uszkodzenie dwóch kamer monitoringu</t>
  </si>
  <si>
    <t>uszkodzenie ogrodzenia placu zabaw wskutek zdarzenia drogowego z udziałem nieznanego sprawcy</t>
  </si>
  <si>
    <t>uszkodzenie pojazdu na drodze wskutek najechania na niezabezpieczoną pokrywę studzienki kanalizacji deszczowej</t>
  </si>
  <si>
    <t>Kradzież</t>
  </si>
  <si>
    <t>kradzież furtki z cmentarza żołnierzy radzieckich i Wojska Polskiego</t>
  </si>
  <si>
    <t>uszkodzenie pojazdu na drodze wskutek najechania na uszkodzony próg zwalniający</t>
  </si>
  <si>
    <t>uszkodzenie (pęknięcie) szyby w pomieszczeniu znajdującym się na parterze budynku UG</t>
  </si>
  <si>
    <t>kradzież elementów huśtawki na  placu zabaw</t>
  </si>
  <si>
    <t>zniszczenie i kradzież mienia szkolnego wskutek włamania</t>
  </si>
  <si>
    <t>Tabela nr 8 - Szkodowość za okres ostatnich 3 lat</t>
  </si>
  <si>
    <t>Ryzyko</t>
  </si>
  <si>
    <t>Data szkody</t>
  </si>
  <si>
    <t>Opis zdarzenia</t>
  </si>
  <si>
    <t>Wypłata odszkodowania</t>
  </si>
  <si>
    <t>uderzenie pojazdu</t>
  </si>
  <si>
    <t>Rok</t>
  </si>
  <si>
    <t>Komunikacja: brak szkód</t>
  </si>
  <si>
    <t>Rezerwy:</t>
  </si>
  <si>
    <t>wydostanie się wody z urządzeń wodno-kanalizacyjnych</t>
  </si>
  <si>
    <t>Ochotnicze Straże Pożarne:</t>
  </si>
  <si>
    <t>OSP Brzeźno, OSP Cieleszyn, OSP Gołuszyce, OSP Mirowice, OSP Luszkówko, OSP Łaszewo, OSP Łowin, OSP Łowinek, OSP Parlin, OSP Pruszcz, OSP Topolno, OSP Serock, OSP Wałdowo, OSP Zawada</t>
  </si>
  <si>
    <t xml:space="preserve">Usmiech Dziecka Punkt Przedszkolny </t>
  </si>
  <si>
    <t>zamki w drzwiach, gaśnice, hydrant p-poż., alarm – czujniki ruchu</t>
  </si>
  <si>
    <t>zamki w drzwiach</t>
  </si>
  <si>
    <t>zamki w drzwiach, gaśnice</t>
  </si>
  <si>
    <t>murowany (cegła, gazobeton)</t>
  </si>
  <si>
    <t>żelbetowy (cześciowo drewniany)</t>
  </si>
  <si>
    <t>papa bitumiczna</t>
  </si>
  <si>
    <t>remont dachu,cz. stolarki okiennej, klatki schodowej, Posterunku Policji, 3 biur 2014 r.</t>
  </si>
  <si>
    <t>dobry</t>
  </si>
  <si>
    <t>dobra</t>
  </si>
  <si>
    <t>NIE</t>
  </si>
  <si>
    <t>murowany, konstr. Stalowa obita blachą</t>
  </si>
  <si>
    <t>konstr. stalowa</t>
  </si>
  <si>
    <t>murowany</t>
  </si>
  <si>
    <t>konstr. Drewniana, nad kotłownia żelbetowa</t>
  </si>
  <si>
    <t>żelbetowa</t>
  </si>
  <si>
    <t>Budynek biurowy, biura Urzędu Gminy w Pruszczu, GOPS, ZEAS, Posterunek Policji</t>
  </si>
  <si>
    <t>TAK</t>
  </si>
  <si>
    <t xml:space="preserve">budynek gospodarczy-magazynowy </t>
  </si>
  <si>
    <t>Budynek kotłowni ogrzewającej budynek UG</t>
  </si>
  <si>
    <t>budynek garażowy użytkowany przez Posterunek Policji</t>
  </si>
  <si>
    <t xml:space="preserve">przeznaczenie budynku/ budowli </t>
  </si>
  <si>
    <t>Budynek Archiwum UG stanowi cześć kompleksu w którego skład wchodzi Remiza OSP Pruszcz i mieszkanie komunalne</t>
  </si>
  <si>
    <t>zamki w drzwiach, gaśnice, alarm – czujniki ruchu</t>
  </si>
  <si>
    <t>dz.28/3,pow.0.3568,kw 31672, ul. Sportowa 10</t>
  </si>
  <si>
    <t>drewniana</t>
  </si>
  <si>
    <t>blachodachówka</t>
  </si>
  <si>
    <t>remont dachu, stolarki okiennej, budowa inst. CO 2006-2010</t>
  </si>
  <si>
    <t>Budynek Przedszkola w Pruszczu</t>
  </si>
  <si>
    <t>TAK (wpisany do ewidencji zabytków woj. Kuj.-Pom.)</t>
  </si>
  <si>
    <t>Budynek gospodarczo-garażowy użytkowany jako magazyn Przedszkola w Pruszczu</t>
  </si>
  <si>
    <t>dachówka ceramiczna, konstr. Drewniana</t>
  </si>
  <si>
    <t>żelbetowy</t>
  </si>
  <si>
    <t>papa</t>
  </si>
  <si>
    <t>Część kompleksu budynków w skład którego wchodzi pawilon szkoły Podstawowej w tym budynek adm. Biurowy z kotłownią i budynek Gimnazjum Nr 1</t>
  </si>
  <si>
    <t>Wolnostojący budynek użytkowany jako świetlica szkoły Podstawowej w Pruszczu</t>
  </si>
  <si>
    <t xml:space="preserve">Wielofunkcyjne boisko sportowe ze sztuczną nawierzchnią trawy oraz utwardzenie wokół boiska </t>
  </si>
  <si>
    <t>żelbetowe</t>
  </si>
  <si>
    <t>papa żelbetowy stropodach</t>
  </si>
  <si>
    <t>blachodachówka, konstr. Drewn.</t>
  </si>
  <si>
    <t>Kostka betonowa na terenie przyległym do boiska wykonanego z asfaltobetonu krytego "sztuczną trawą", bieżnia z asfaltobetonu kryta akrylem,</t>
  </si>
  <si>
    <t>Budynek Przedszkola w Serocku</t>
  </si>
  <si>
    <t>TAK (d. Pastorówka, wpisana do ewidencji zabytków Wojew. Kuj.-Pom.</t>
  </si>
  <si>
    <t xml:space="preserve">Część kompleksu budynków w skład którego wchodzi budynek Gimnazjum Nr 1 oraz pawilon szkoły Podstawowej w tym budynek adm. Biurowy z kotłownią </t>
  </si>
  <si>
    <t xml:space="preserve">Część kompleksu budynków w skład którego wchodzi  pawilon szkoły Podstawowej i Gimnazjum, Łącznik oraz Sala Gimnastyczna </t>
  </si>
  <si>
    <t>Część kompleksu budynków w skład którego wchodzi  Łącznik, Sala Gimnastyczna oraz  pawilon szkoły Podstawowej i Gimnazjum,</t>
  </si>
  <si>
    <t>żelbetowy, sala gimn. Konstr. Stalowa kryta blachą</t>
  </si>
  <si>
    <t>papa (łącznik, sla gimnastyczna blacha</t>
  </si>
  <si>
    <t>Budynek szkoły Podstawowej w Niewieścinie</t>
  </si>
  <si>
    <t>Kompleks budynków w skład którego wchodzi pawilon szkoły, łącznik i starsza część w skład której wchodzą 2 komunalne lokale mieszkalne</t>
  </si>
  <si>
    <t>TAK (część budynku wpoisana do ewidencji zabytków)</t>
  </si>
  <si>
    <t>częściowo użytkowany przez szkołę i częściowo przez lokatora mieszkania komunalnego</t>
  </si>
  <si>
    <t>TAK (wpisany do ewidencji zabytków Wojew. Kuj.-Pom.</t>
  </si>
  <si>
    <t>k. XIX w. (cześć szkoły i 2 lokale mieszkalne); 1966 r. Łącznik i pawilon szkoły</t>
  </si>
  <si>
    <t>papa, płyty cem.-azbest.</t>
  </si>
  <si>
    <t xml:space="preserve">murowanymurowany; tynkowany, z wyjątkiem dobudówki; 
dobudówka, szczyt elewacji bocznej i ryzalitu w konstrukcji szachulcowej, 
</t>
  </si>
  <si>
    <t>dachówka ceramiczna</t>
  </si>
  <si>
    <t xml:space="preserve">Budynek szkoły z jednym komunalnym lokalem mieszkalnym </t>
  </si>
  <si>
    <t xml:space="preserve">NIE </t>
  </si>
  <si>
    <t>1812 (XIX w.)</t>
  </si>
  <si>
    <t>Budynek sali gimnastycznej wraz z kotłownią, sanitariatami i salkami</t>
  </si>
  <si>
    <t xml:space="preserve">Budynek gospodarczy </t>
  </si>
  <si>
    <t>blacha na konstr. Drewn</t>
  </si>
  <si>
    <t>żelbetowe i nad salą gimn. płyty BAUMAT na konstr. Stalowej</t>
  </si>
  <si>
    <t>płyty cementowe, konstr. Stalowa</t>
  </si>
  <si>
    <t>dom kultury</t>
  </si>
  <si>
    <t>dom kultury z remizą OSP Łowinek</t>
  </si>
  <si>
    <t>dom kultury-salka gimnastyczna</t>
  </si>
  <si>
    <r>
      <t xml:space="preserve">TAK </t>
    </r>
    <r>
      <rPr>
        <sz val="8"/>
        <rFont val="Arial"/>
        <family val="2"/>
        <charset val="238"/>
      </rPr>
      <t>(część budynku wpisana do ewidencji zabytków)</t>
    </r>
  </si>
  <si>
    <t>1886-1907</t>
  </si>
  <si>
    <t>remont wnętrz i stolarki budowlanej 2009 r., Remont elewacji i dachu, mont. Klimatyzacji d. sala 2014 r.</t>
  </si>
  <si>
    <t>stryropapa</t>
  </si>
  <si>
    <t>remont dachu, stolarki okiennej, cz. elewacji, sanitariatów i Sali 2011 r.</t>
  </si>
  <si>
    <t>dachówka ceramiczna, blachodachówka, konstr. Drewniana</t>
  </si>
  <si>
    <t>Remont dachu i elewacji 2010</t>
  </si>
  <si>
    <t>Świetlica wiejska Bagniewo (udział 162/407)</t>
  </si>
  <si>
    <t>1930-1988</t>
  </si>
  <si>
    <t>płyty cem.-azbestowe</t>
  </si>
  <si>
    <t>okna 2010-2011 r., okna, malowanie, sanitariat 2013, remont Sali 2014 r.</t>
  </si>
  <si>
    <t>Budynek - mieszkanie komunalne, udział 4758/10067 + gospodarczy,</t>
  </si>
  <si>
    <t>Lokal wchodzi w skład budynku Ośrodka zdrowia w Pruszczu</t>
  </si>
  <si>
    <t>betonowy</t>
  </si>
  <si>
    <t>Lokal wchodzi w skład budynku Ośrodka zdrowia w Serocku</t>
  </si>
  <si>
    <t>remont Sali, wymiana stolarki okiennej 2013 rok; remont kuchni 2016 r.</t>
  </si>
  <si>
    <r>
      <t xml:space="preserve">TAK </t>
    </r>
    <r>
      <rPr>
        <sz val="10"/>
        <rFont val="Arial CE"/>
        <charset val="238"/>
      </rPr>
      <t>(jedna izba piwniczna)</t>
    </r>
  </si>
  <si>
    <t>Świetlica wiejska Brzeźno z remizą OSP Brzeźno</t>
  </si>
  <si>
    <t>zamki w drzwiach, gaśnice, hydrant p-poż.</t>
  </si>
  <si>
    <t>gazobeton</t>
  </si>
  <si>
    <t>stalowa</t>
  </si>
  <si>
    <t>płyty warstwowe z blachy i ocieplenia</t>
  </si>
  <si>
    <t xml:space="preserve">cegła </t>
  </si>
  <si>
    <t>blacha</t>
  </si>
  <si>
    <t>remont sanitariatu, Sali, okna</t>
  </si>
  <si>
    <t>dostateczna</t>
  </si>
  <si>
    <t>Świetlica wiejska Mirowice</t>
  </si>
  <si>
    <t>I połowa XX w / dobudowana część w 2001 r.</t>
  </si>
  <si>
    <t>cegła, gazobeton</t>
  </si>
  <si>
    <t>żelbetowy, drewniany</t>
  </si>
  <si>
    <t>przebudowa 2001 r. (51 000,00 zł)</t>
  </si>
  <si>
    <t>Świetlica wiejska część to prywatne mieszkania, udział 126/364</t>
  </si>
  <si>
    <t>remont Sali w tym okna 2010</t>
  </si>
  <si>
    <t>udział w budynku 131/422, część Gminy nie użytkowana (planowana sprzedaż)</t>
  </si>
  <si>
    <t>TAK (wpisany do ewidencji zabytków)</t>
  </si>
  <si>
    <t>remont instalacji wod-kan i montaż podgrzewacza pojemnościowego w 2015 r.; wymiana zbiornika na szambo 2016 r.</t>
  </si>
  <si>
    <t>dobry, brak CO</t>
  </si>
  <si>
    <t>zamki w drzwiach, krata</t>
  </si>
  <si>
    <t>Świetlica wiejska Zawada z mieszkaniem komunalnym</t>
  </si>
  <si>
    <t>konstrukcja drewniana, pokrycie płyty cementowo - azbestowe</t>
  </si>
  <si>
    <t>Modernizacja inst. C.O. 20012/2013, remont w mieszkaniu komunalnym 2015 r.</t>
  </si>
  <si>
    <t>do remontu</t>
  </si>
  <si>
    <t>Budynek Zaplecza Sportowego przy boisku sportowym w Serocku</t>
  </si>
  <si>
    <t>Serock, ul. Wyzwolenia 33b, dz. Nr 505, KW BY1S/00035729/3</t>
  </si>
  <si>
    <t>Budynek techniczny na oczyszczalni</t>
  </si>
  <si>
    <t>Budynek socjalny oczyszczalnia</t>
  </si>
  <si>
    <t>Pruszcz ul. Kościelna 11, dz. nr 1/6, KW BY1S/00031052/8</t>
  </si>
  <si>
    <t>Budynek dworca PKP, poczekalnia, sanitariaty, pomieszczenie kas biletowych, punkt handlowy (pow. 175,6 m2)</t>
  </si>
  <si>
    <t>zły</t>
  </si>
  <si>
    <t>1990/2015</t>
  </si>
  <si>
    <t>Remiza OSP Pruszcz</t>
  </si>
  <si>
    <t>zamki w drzwiach, gaśnice, hydrant p-poż. Zew.</t>
  </si>
  <si>
    <t>drewniany, płyty cementowo-azbestowe</t>
  </si>
  <si>
    <t>tablica zabez. Elektr. 2013 r., remont części pomieszczeń 2016</t>
  </si>
  <si>
    <t>Pruszcz, ul. Sportowa 10, dz.28/3,pow.0.3568,kw 31672</t>
  </si>
  <si>
    <t>Remiza OSP Serock</t>
  </si>
  <si>
    <t>cegła/gazobeton</t>
  </si>
  <si>
    <t>żelebetowy</t>
  </si>
  <si>
    <t>przebudowa i remont całego budynku 2013</t>
  </si>
  <si>
    <t xml:space="preserve">Świetlica wiejska </t>
  </si>
  <si>
    <t>remiza Parlin</t>
  </si>
  <si>
    <t>Budynek świetlicy wraz z pomieszczeniami OSP</t>
  </si>
  <si>
    <t>budynek gospodarczy z jednym pomieszczeniem służącym jako "suchy ustęp"</t>
  </si>
  <si>
    <t>remont cz. budynku 2014</t>
  </si>
  <si>
    <t>wykonano remont ogrodzenia 2014 r.</t>
  </si>
  <si>
    <t>płyty cementowo-azbestowe</t>
  </si>
  <si>
    <t>Remont sanitariatu 2012, Remont dachu 2016 (40 000,00 zł)</t>
  </si>
  <si>
    <t>zamki w dzrwiach, gaśnice</t>
  </si>
  <si>
    <t>Budynek świetlicy wraz z pomieszczeniem garażowym i sanitarnym OSP</t>
  </si>
  <si>
    <t>konstr. Dachu drwen. Kryta blacha dachówkową</t>
  </si>
  <si>
    <t>przebudowa i remont całego budynku 2010, remont sali świetlicy (ok 10 000,00 zł)</t>
  </si>
  <si>
    <t>Remiza OSP Mirowice</t>
  </si>
  <si>
    <t>budynek garażowy OSP</t>
  </si>
  <si>
    <t>eternit</t>
  </si>
  <si>
    <t xml:space="preserve">drewniany </t>
  </si>
  <si>
    <t>Remiza OSP Łowinek (stara remiza)</t>
  </si>
  <si>
    <t>Plac zabaw przy przedszkolu Samorządowym w Pruszczu</t>
  </si>
  <si>
    <t>"Osiedlowy plac zabaw"</t>
  </si>
  <si>
    <t>Plac zabaw przy przedszkolu samorządowym w Serocku</t>
  </si>
  <si>
    <t>Plac zabaw przy szkole podstawowej w Łowinku</t>
  </si>
  <si>
    <t>Plac zabaw w Zawadzie przy świetlicy socjoterapeutycznej</t>
  </si>
  <si>
    <t>Plac zabaw w Niewieścinie przy szkole podstawowej w Niewieścinie</t>
  </si>
  <si>
    <t>Plac zabaw przy świetlicy wiejskiej w Łowinie</t>
  </si>
  <si>
    <t>Plac zabaw przy świetlicy wiejskiej w Gołuszycach</t>
  </si>
  <si>
    <t>Plac zabaw na terenie przeznaczonym pod rekreacje w centrum wsi</t>
  </si>
  <si>
    <t>Plac zabaw na terenie przeznaczonym pod rekreacje w niedalekiej odległości od świetlicy wiejskiej</t>
  </si>
  <si>
    <t>Plac zabaw na terenie przeznaczonym pod rekreacje w sąsiedztwie świetlicy wiejskiej</t>
  </si>
  <si>
    <t>Plac do ćwiczeń przy budynku Gminnego Ośrodka Kultury Sportu i Rekreacji w Pruszczu</t>
  </si>
  <si>
    <t>Plac zabaw na terenie przeznaczonym pod rekreacje</t>
  </si>
  <si>
    <t>Remont budynku 2014 (ok 300 000,00 zł)</t>
  </si>
  <si>
    <t>Serock, ul. Mickiewicza 8/6</t>
  </si>
  <si>
    <r>
      <t>budynek:lokal mieszkalny Serock u;.Mickiewicza</t>
    </r>
    <r>
      <rPr>
        <b/>
        <sz val="10"/>
        <rFont val="Arial"/>
        <family val="2"/>
        <charset val="238"/>
      </rPr>
      <t xml:space="preserve"> 8/6</t>
    </r>
  </si>
  <si>
    <t>gaśnice proszkowe</t>
  </si>
  <si>
    <t>plac zabaw</t>
  </si>
  <si>
    <t xml:space="preserve">część budynku to świetlica dla sołectwa Topolno </t>
  </si>
  <si>
    <t>Mieszkanie komunalne w Łowinku ul. Postępowa 3</t>
  </si>
  <si>
    <t>Lokal wchodzi w skład budynku WDK w Łowinku</t>
  </si>
  <si>
    <t>pierwsza połowa XX w.</t>
  </si>
  <si>
    <t>Łowinek ul. Postępowa 3; dz. nr 9, KW BY1S/00053566/4</t>
  </si>
  <si>
    <t>styropapa</t>
  </si>
  <si>
    <t>Budynek - mieszkanie komunalne, udział 123/471 ( 3 lokale socjalne o łącznej powierzchni 101,75 m2)</t>
  </si>
  <si>
    <t>Luszkówko 6; dz.74/6; KW 39339</t>
  </si>
  <si>
    <t>cegła ceramiczna i gazobeton</t>
  </si>
  <si>
    <t>gęstożebrowe, DZ-3</t>
  </si>
  <si>
    <t>Stropodach  wentylowany, izolacja z żużla paleniskowego</t>
  </si>
  <si>
    <t>wymiana stolarki okiennej i drzwiowej na PCV w 2011 r., modernizacja instalacji CO w 2010 r.</t>
  </si>
  <si>
    <t>Mieszkanie komunalne w Pruszczu ul. Sportowa 10</t>
  </si>
  <si>
    <t>Mieszkanie komunalne wchodzące w skład budynku Remizy OSP Pruszcz i Archiwum UG</t>
  </si>
  <si>
    <t>Świetlica wiejska Gołuszyce</t>
  </si>
  <si>
    <t>Remiza OSP Gołuszyce (stara remiza przy rondzie)</t>
  </si>
  <si>
    <t>p. XX w.</t>
  </si>
  <si>
    <t>Gołuszyce 19, dz.37/19,pow.0.0483, KW 33443</t>
  </si>
  <si>
    <t xml:space="preserve">Gołuszyce 20, dz.12  kw 30732 </t>
  </si>
  <si>
    <t>Świetlica wiejska 116 m2 i pom. magazynowe 154,68 m2 w tym garaż OSP+ budynek administracyjny 33,7 m2</t>
  </si>
  <si>
    <t>Cieleszyn 30, dz.9/4  kw 43874 (przekazane przez Starostwo na rzecz Gminy)</t>
  </si>
  <si>
    <t>Remont elewacji Świetlicy wiejskiej i ogrodzenia</t>
  </si>
  <si>
    <t>Część budynku to świetlica dla sołectwa Rudki pozostała część to prywatne mieszkanie, udział 474/2816</t>
  </si>
  <si>
    <t xml:space="preserve">Topolno 58; dz.21/2   kw  BY1S/00057132/1 (współwłasność  udział 474/2816) </t>
  </si>
  <si>
    <t>konstrukcja drewniana, płyty cem-azbestowe</t>
  </si>
  <si>
    <t>remont sali w 2010</t>
  </si>
  <si>
    <t>Brzeźno, dz. Nr 102/2 KW 31451</t>
  </si>
  <si>
    <t>1. URZĄD GMINY W PRUSCZU</t>
  </si>
  <si>
    <t>1A. POZOSTAŁE BUDYNKI</t>
  </si>
  <si>
    <t>1B. GMINNE DOMY KULTURY</t>
  </si>
  <si>
    <t>1C. ŚWIETLICE WIEJSKIE, REMIZY OSP, POMIESZCZENIA GOSPODARCZE</t>
  </si>
  <si>
    <t>1D. MIESZKANIA KOMUNALNE I SOCJALNE</t>
  </si>
  <si>
    <t>1E. PLACE ZABAW</t>
  </si>
  <si>
    <t>Rudki świetlica wiejska</t>
  </si>
  <si>
    <t>Topolno świetlica wiejska</t>
  </si>
  <si>
    <t>Gołuszyce świetlica wiejska + remiza</t>
  </si>
  <si>
    <t>Parlin świetlica wiejska</t>
  </si>
  <si>
    <t>Mirowice świetlica wiejska</t>
  </si>
  <si>
    <t>Małociechowo świetlica wiejska</t>
  </si>
  <si>
    <t>Cieleszyn świetlica wiejska</t>
  </si>
  <si>
    <t>Bagniewo świetlica wiejska</t>
  </si>
  <si>
    <r>
      <t xml:space="preserve">TAK </t>
    </r>
    <r>
      <rPr>
        <sz val="10"/>
        <rFont val="Arial CE"/>
        <charset val="238"/>
      </rPr>
      <t>(wpisany do ewidencji zabytków)</t>
    </r>
  </si>
  <si>
    <t>spadek po zmarłej mieszkance Gminy Pruszcz</t>
  </si>
  <si>
    <r>
      <t>Remiza OSP Brzeźno (stara remiza)</t>
    </r>
    <r>
      <rPr>
        <b/>
        <sz val="10"/>
        <color indexed="10"/>
        <rFont val="Arial"/>
        <family val="2"/>
        <charset val="238"/>
      </rPr>
      <t xml:space="preserve"> </t>
    </r>
  </si>
  <si>
    <t>Budynek komunalny</t>
  </si>
  <si>
    <t>Budynek komunalny (stara remiza)</t>
  </si>
  <si>
    <t>Ul  Sportowa 10 86-120 Pruszcz</t>
  </si>
  <si>
    <r>
      <t xml:space="preserve">remiza Brzeżno wycena </t>
    </r>
    <r>
      <rPr>
        <b/>
        <sz val="10"/>
        <rFont val="Arial"/>
        <family val="2"/>
        <charset val="238"/>
      </rPr>
      <t>łączna w poz. 2 1C</t>
    </r>
  </si>
  <si>
    <t>Razem:</t>
  </si>
  <si>
    <t>Budynek komunalny w Luszkówku (3 mieszkania socjalne:                           mieszkanie 1 - 63 473,40, mieszkanie 2 - 83 579,22, mieszkanie 3 -  213 752,88 )</t>
  </si>
  <si>
    <t>Swietlica wiejska Zawada</t>
  </si>
  <si>
    <t>Świetlica wiejska Zawada</t>
  </si>
  <si>
    <t>Remont 3 pomieszczeń na parterze (wymiana posadzki, malowanie ścian i wymiana opraw oświetleniowych) 2015 r. - 60 000 zł, remont sanitariatów (wymiana płytek ceramicznych, malowanie i wymiana wyposażenia łazienek) 2015 r.</t>
  </si>
  <si>
    <r>
      <t>biurowy</t>
    </r>
    <r>
      <rPr>
        <sz val="10"/>
        <color rgb="FFFF0000"/>
        <rFont val="Arial"/>
        <family val="2"/>
        <charset val="238"/>
      </rPr>
      <t xml:space="preserve"> (trwa termomodernizacja)</t>
    </r>
  </si>
  <si>
    <t>Remont części pomieszczeń (malowanie wymiana posadzki i opraw świetlnych)</t>
  </si>
  <si>
    <t>Remont dachu w 2008 r. i remont sanitariatu w 2016 r.</t>
  </si>
  <si>
    <t>Przebudowa komina 2015 r. 10 000 zł</t>
  </si>
  <si>
    <t>Wymiana opraw świetlnych LED 2016 r. 50 000,00 zł</t>
  </si>
  <si>
    <t>murowany; tynkowany, z wyjątkiem dobudówki; 
dobudówka, szczyt elewacji bocznej i ryzalitu w konstrukcji szachulcowej</t>
  </si>
  <si>
    <t>Brzeżno część budynku, wycena łącznie z poz. 26 1C</t>
  </si>
  <si>
    <t>Budynek gospodarczy z remizą OSP Zawada</t>
  </si>
  <si>
    <t>konstrukcja drewniana, pokrycie blachodachówka</t>
  </si>
  <si>
    <t>przebudowa 2013 r.</t>
  </si>
  <si>
    <t>stan bdb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</si>
</sst>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zł&quot;_-;\-* #,##0.00\ &quot;zł&quot;_-;_-* &quot;-&quot;??\ &quot;zł&quot;_-;_-@_-"/>
    <numFmt numFmtId="164" formatCode="#,##0.00\ &quot;zł&quot;"/>
    <numFmt numFmtId="165" formatCode="000\-000\-00\-00"/>
    <numFmt numFmtId="166" formatCode="#,##0.00&quot; zł&quot;"/>
  </numFmts>
  <fonts count="46">
    <font>
      <sz val="10"/>
      <name val="Arial CE"/>
      <charset val="238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2"/>
      <name val="Verdana"/>
      <family val="2"/>
      <charset val="238"/>
    </font>
    <font>
      <sz val="10"/>
      <name val="Verdana"/>
      <family val="2"/>
      <charset val="238"/>
    </font>
    <font>
      <b/>
      <u/>
      <sz val="12"/>
      <name val="Verdana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10"/>
      <name val="Verdana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  <font>
      <sz val="10"/>
      <color indexed="8"/>
      <name val="Arial"/>
      <family val="2"/>
      <charset val="238"/>
    </font>
    <font>
      <i/>
      <sz val="9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i/>
      <sz val="10"/>
      <name val="Arial CE"/>
      <charset val="238"/>
    </font>
    <font>
      <b/>
      <i/>
      <u/>
      <sz val="10"/>
      <name val="Arial"/>
      <family val="2"/>
      <charset val="238"/>
    </font>
    <font>
      <b/>
      <i/>
      <sz val="12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indexed="60"/>
      <name val="Arial"/>
      <family val="2"/>
      <charset val="238"/>
    </font>
    <font>
      <sz val="10"/>
      <color indexed="60"/>
      <name val="Arial"/>
      <family val="2"/>
      <charset val="238"/>
    </font>
    <font>
      <b/>
      <i/>
      <sz val="10"/>
      <color indexed="60"/>
      <name val="Arial"/>
      <family val="2"/>
      <charset val="238"/>
    </font>
    <font>
      <sz val="10"/>
      <name val="Calibri"/>
      <family val="2"/>
      <charset val="238"/>
    </font>
    <font>
      <b/>
      <sz val="12"/>
      <name val="Arial"/>
      <family val="2"/>
      <charset val="238"/>
    </font>
    <font>
      <b/>
      <u val="singleAccounting"/>
      <sz val="10"/>
      <name val="Arial CE"/>
      <charset val="238"/>
    </font>
    <font>
      <sz val="10"/>
      <name val="Arial"/>
      <family val="2"/>
      <charset val="1"/>
    </font>
    <font>
      <i/>
      <sz val="10"/>
      <name val="Arial"/>
      <family val="2"/>
      <charset val="1"/>
    </font>
    <font>
      <b/>
      <sz val="10"/>
      <name val="Arial"/>
      <family val="2"/>
      <charset val="1"/>
    </font>
    <font>
      <sz val="8"/>
      <name val="Arial"/>
      <family val="2"/>
      <charset val="238"/>
    </font>
    <font>
      <b/>
      <sz val="10"/>
      <color indexed="10"/>
      <name val="Arial"/>
      <family val="2"/>
      <charset val="238"/>
    </font>
    <font>
      <i/>
      <sz val="10"/>
      <name val="Verdana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 CE"/>
      <charset val="238"/>
    </font>
    <font>
      <sz val="11"/>
      <color theme="1"/>
      <name val="Arial1"/>
      <charset val="238"/>
    </font>
    <font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1"/>
    </font>
    <font>
      <sz val="10"/>
      <color rgb="FFFF0000"/>
      <name val="Verdana"/>
      <family val="2"/>
      <charset val="238"/>
    </font>
    <font>
      <b/>
      <sz val="14"/>
      <name val="Verdana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38" fillId="0" borderId="0"/>
    <xf numFmtId="0" fontId="6" fillId="0" borderId="0"/>
    <xf numFmtId="0" fontId="39" fillId="0" borderId="0"/>
    <xf numFmtId="0" fontId="37" fillId="0" borderId="0"/>
    <xf numFmtId="0" fontId="23" fillId="0" borderId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3" fillId="0" borderId="0" applyFont="0" applyFill="0" applyBorder="0" applyAlignment="0" applyProtection="0"/>
  </cellStyleXfs>
  <cellXfs count="365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0" xfId="0" applyFont="1" applyFill="1"/>
    <xf numFmtId="0" fontId="6" fillId="0" borderId="1" xfId="0" applyFont="1" applyFill="1" applyBorder="1"/>
    <xf numFmtId="0" fontId="9" fillId="0" borderId="0" xfId="0" applyFont="1"/>
    <xf numFmtId="0" fontId="11" fillId="0" borderId="0" xfId="0" applyFont="1"/>
    <xf numFmtId="0" fontId="0" fillId="0" borderId="0" xfId="0" applyAlignment="1">
      <alignment vertical="center"/>
    </xf>
    <xf numFmtId="164" fontId="6" fillId="0" borderId="1" xfId="0" applyNumberFormat="1" applyFont="1" applyFill="1" applyBorder="1" applyAlignment="1">
      <alignment vertical="center" wrapText="1"/>
    </xf>
    <xf numFmtId="164" fontId="8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6" fillId="0" borderId="1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/>
    </xf>
    <xf numFmtId="0" fontId="6" fillId="0" borderId="1" xfId="9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8" fillId="2" borderId="1" xfId="4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165" fontId="13" fillId="0" borderId="1" xfId="5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right"/>
    </xf>
    <xf numFmtId="0" fontId="1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8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8" fillId="0" borderId="0" xfId="0" applyFont="1" applyAlignment="1"/>
    <xf numFmtId="1" fontId="6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" fontId="6" fillId="0" borderId="1" xfId="6" applyNumberFormat="1" applyFont="1" applyFill="1" applyBorder="1" applyAlignment="1">
      <alignment horizontal="center" vertical="center" wrapText="1"/>
    </xf>
    <xf numFmtId="0" fontId="6" fillId="0" borderId="1" xfId="7" applyFont="1" applyFill="1" applyBorder="1" applyAlignment="1">
      <alignment horizontal="center" vertical="center" wrapText="1"/>
    </xf>
    <xf numFmtId="0" fontId="7" fillId="0" borderId="1" xfId="7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/>
    <xf numFmtId="0" fontId="40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7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6" fillId="0" borderId="1" xfId="7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" fontId="4" fillId="0" borderId="0" xfId="0" applyNumberFormat="1" applyFont="1" applyFill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right" vertical="center" wrapText="1"/>
    </xf>
    <xf numFmtId="164" fontId="4" fillId="0" borderId="0" xfId="0" applyNumberFormat="1" applyFont="1" applyAlignment="1">
      <alignment horizontal="right" vertical="center"/>
    </xf>
    <xf numFmtId="44" fontId="3" fillId="0" borderId="0" xfId="0" applyNumberFormat="1" applyFont="1" applyAlignment="1">
      <alignment horizontal="left" vertical="center"/>
    </xf>
    <xf numFmtId="0" fontId="6" fillId="0" borderId="0" xfId="0" applyFont="1" applyBorder="1"/>
    <xf numFmtId="0" fontId="6" fillId="6" borderId="0" xfId="0" applyFont="1" applyFill="1"/>
    <xf numFmtId="0" fontId="6" fillId="0" borderId="4" xfId="4" applyFont="1" applyFill="1" applyBorder="1" applyAlignment="1">
      <alignment vertical="center" wrapText="1"/>
    </xf>
    <xf numFmtId="0" fontId="6" fillId="0" borderId="1" xfId="4" applyFont="1" applyFill="1" applyBorder="1" applyAlignment="1">
      <alignment vertical="center" wrapText="1"/>
    </xf>
    <xf numFmtId="0" fontId="6" fillId="0" borderId="4" xfId="4" applyFont="1" applyFill="1" applyBorder="1" applyAlignment="1">
      <alignment horizontal="center" vertical="center" wrapText="1"/>
    </xf>
    <xf numFmtId="0" fontId="6" fillId="0" borderId="1" xfId="4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64" fontId="6" fillId="0" borderId="0" xfId="0" applyNumberFormat="1" applyFont="1" applyAlignment="1">
      <alignment vertical="center"/>
    </xf>
    <xf numFmtId="164" fontId="6" fillId="0" borderId="1" xfId="0" applyNumberFormat="1" applyFont="1" applyBorder="1" applyAlignment="1">
      <alignment vertical="center"/>
    </xf>
    <xf numFmtId="164" fontId="8" fillId="0" borderId="1" xfId="0" applyNumberFormat="1" applyFont="1" applyBorder="1" applyAlignment="1">
      <alignment vertical="center"/>
    </xf>
    <xf numFmtId="164" fontId="8" fillId="0" borderId="0" xfId="0" applyNumberFormat="1" applyFont="1" applyAlignment="1">
      <alignment vertical="center"/>
    </xf>
    <xf numFmtId="164" fontId="6" fillId="0" borderId="1" xfId="10" applyNumberFormat="1" applyFont="1" applyFill="1" applyBorder="1" applyAlignment="1">
      <alignment vertical="center" wrapText="1"/>
    </xf>
    <xf numFmtId="164" fontId="6" fillId="0" borderId="4" xfId="4" applyNumberFormat="1" applyFont="1" applyFill="1" applyBorder="1" applyAlignment="1">
      <alignment vertical="center" wrapText="1"/>
    </xf>
    <xf numFmtId="164" fontId="6" fillId="0" borderId="1" xfId="4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/>
    </xf>
    <xf numFmtId="0" fontId="24" fillId="0" borderId="0" xfId="0" applyFont="1"/>
    <xf numFmtId="0" fontId="0" fillId="0" borderId="1" xfId="0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164" fontId="8" fillId="0" borderId="0" xfId="0" applyNumberFormat="1" applyFont="1" applyAlignment="1"/>
    <xf numFmtId="164" fontId="0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164" fontId="0" fillId="0" borderId="0" xfId="0" applyNumberFormat="1"/>
    <xf numFmtId="0" fontId="11" fillId="5" borderId="6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164" fontId="11" fillId="5" borderId="7" xfId="0" applyNumberFormat="1" applyFont="1" applyFill="1" applyBorder="1" applyAlignment="1">
      <alignment horizontal="center" vertical="center"/>
    </xf>
    <xf numFmtId="164" fontId="11" fillId="5" borderId="8" xfId="0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1" fillId="0" borderId="10" xfId="0" applyFont="1" applyFill="1" applyBorder="1" applyAlignment="1">
      <alignment horizontal="left" vertical="center"/>
    </xf>
    <xf numFmtId="164" fontId="0" fillId="0" borderId="11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center" vertical="center"/>
    </xf>
    <xf numFmtId="164" fontId="0" fillId="0" borderId="13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center" vertical="center"/>
    </xf>
    <xf numFmtId="0" fontId="1" fillId="0" borderId="15" xfId="0" applyFont="1" applyFill="1" applyBorder="1" applyAlignment="1">
      <alignment horizontal="left" vertical="center"/>
    </xf>
    <xf numFmtId="0" fontId="0" fillId="0" borderId="10" xfId="0" applyFont="1" applyBorder="1" applyAlignment="1">
      <alignment vertical="center"/>
    </xf>
    <xf numFmtId="164" fontId="1" fillId="0" borderId="10" xfId="0" applyNumberFormat="1" applyFont="1" applyBorder="1" applyAlignment="1">
      <alignment vertical="center"/>
    </xf>
    <xf numFmtId="164" fontId="1" fillId="0" borderId="13" xfId="0" applyNumberFormat="1" applyFont="1" applyBorder="1" applyAlignment="1">
      <alignment vertical="center"/>
    </xf>
    <xf numFmtId="164" fontId="1" fillId="0" borderId="13" xfId="0" applyNumberFormat="1" applyFont="1" applyBorder="1" applyAlignment="1">
      <alignment horizontal="right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vertical="center"/>
    </xf>
    <xf numFmtId="164" fontId="1" fillId="0" borderId="17" xfId="0" applyNumberFormat="1" applyFont="1" applyBorder="1" applyAlignment="1">
      <alignment vertical="center"/>
    </xf>
    <xf numFmtId="164" fontId="0" fillId="0" borderId="18" xfId="0" applyNumberFormat="1" applyFont="1" applyBorder="1" applyAlignment="1">
      <alignment horizontal="right" vertical="center"/>
    </xf>
    <xf numFmtId="164" fontId="11" fillId="5" borderId="7" xfId="0" applyNumberFormat="1" applyFont="1" applyFill="1" applyBorder="1"/>
    <xf numFmtId="164" fontId="11" fillId="5" borderId="8" xfId="0" applyNumberFormat="1" applyFont="1" applyFill="1" applyBorder="1"/>
    <xf numFmtId="0" fontId="6" fillId="0" borderId="0" xfId="0" applyFont="1" applyFill="1"/>
    <xf numFmtId="164" fontId="2" fillId="0" borderId="11" xfId="0" applyNumberFormat="1" applyFont="1" applyBorder="1" applyAlignment="1">
      <alignment vertical="center"/>
    </xf>
    <xf numFmtId="164" fontId="2" fillId="0" borderId="19" xfId="0" applyNumberFormat="1" applyFont="1" applyBorder="1" applyAlignment="1">
      <alignment vertical="center"/>
    </xf>
    <xf numFmtId="0" fontId="8" fillId="7" borderId="1" xfId="0" applyFont="1" applyFill="1" applyBorder="1" applyAlignment="1">
      <alignment horizontal="center" vertical="center" wrapText="1"/>
    </xf>
    <xf numFmtId="164" fontId="13" fillId="0" borderId="1" xfId="8" applyNumberFormat="1" applyFont="1" applyFill="1" applyBorder="1" applyAlignment="1">
      <alignment horizontal="right" vertical="center" wrapText="1"/>
    </xf>
    <xf numFmtId="0" fontId="8" fillId="0" borderId="0" xfId="0" applyFont="1" applyBorder="1" applyAlignment="1"/>
    <xf numFmtId="164" fontId="6" fillId="8" borderId="1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left" vertical="center" wrapText="1"/>
    </xf>
    <xf numFmtId="4" fontId="14" fillId="8" borderId="1" xfId="0" applyNumberFormat="1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/>
    </xf>
    <xf numFmtId="0" fontId="0" fillId="0" borderId="0" xfId="0" applyFont="1"/>
    <xf numFmtId="0" fontId="6" fillId="4" borderId="1" xfId="0" applyFont="1" applyFill="1" applyBorder="1" applyAlignment="1">
      <alignment horizontal="center" vertical="center" wrapText="1"/>
    </xf>
    <xf numFmtId="44" fontId="6" fillId="4" borderId="1" xfId="0" applyNumberFormat="1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0" fillId="0" borderId="1" xfId="0" applyFont="1" applyBorder="1"/>
    <xf numFmtId="0" fontId="8" fillId="0" borderId="2" xfId="0" applyFont="1" applyBorder="1"/>
    <xf numFmtId="0" fontId="6" fillId="0" borderId="3" xfId="0" applyFont="1" applyBorder="1"/>
    <xf numFmtId="0" fontId="0" fillId="0" borderId="0" xfId="0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14" fontId="41" fillId="0" borderId="1" xfId="6" applyNumberFormat="1" applyFont="1" applyFill="1" applyBorder="1" applyAlignment="1">
      <alignment horizontal="center" vertical="center"/>
    </xf>
    <xf numFmtId="0" fontId="41" fillId="0" borderId="1" xfId="6" applyNumberFormat="1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164" fontId="6" fillId="0" borderId="0" xfId="0" applyNumberFormat="1" applyFont="1"/>
    <xf numFmtId="0" fontId="41" fillId="0" borderId="1" xfId="6" applyNumberFormat="1" applyFont="1" applyFill="1" applyBorder="1" applyAlignment="1">
      <alignment vertical="center" wrapText="1"/>
    </xf>
    <xf numFmtId="164" fontId="0" fillId="0" borderId="1" xfId="0" applyNumberFormat="1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1" fontId="6" fillId="8" borderId="1" xfId="0" applyNumberFormat="1" applyFont="1" applyFill="1" applyBorder="1" applyAlignment="1">
      <alignment horizontal="center" vertical="center"/>
    </xf>
    <xf numFmtId="164" fontId="8" fillId="8" borderId="1" xfId="0" applyNumberFormat="1" applyFont="1" applyFill="1" applyBorder="1" applyAlignment="1">
      <alignment horizontal="right" vertical="center" wrapText="1"/>
    </xf>
    <xf numFmtId="0" fontId="4" fillId="8" borderId="0" xfId="0" applyFont="1" applyFill="1"/>
    <xf numFmtId="0" fontId="9" fillId="8" borderId="0" xfId="0" applyFont="1" applyFill="1"/>
    <xf numFmtId="0" fontId="4" fillId="8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/>
    </xf>
    <xf numFmtId="1" fontId="8" fillId="8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Fill="1"/>
    <xf numFmtId="0" fontId="8" fillId="8" borderId="1" xfId="0" applyFont="1" applyFill="1" applyBorder="1" applyAlignment="1">
      <alignment horizontal="left" vertical="center" wrapText="1"/>
    </xf>
    <xf numFmtId="4" fontId="43" fillId="0" borderId="1" xfId="0" applyNumberFormat="1" applyFont="1" applyFill="1" applyBorder="1" applyAlignment="1">
      <alignment horizontal="left" vertical="center" wrapText="1"/>
    </xf>
    <xf numFmtId="0" fontId="36" fillId="0" borderId="0" xfId="0" applyFont="1" applyAlignment="1">
      <alignment horizontal="center" vertical="center"/>
    </xf>
    <xf numFmtId="4" fontId="7" fillId="10" borderId="1" xfId="0" applyNumberFormat="1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 wrapText="1"/>
    </xf>
    <xf numFmtId="0" fontId="44" fillId="11" borderId="0" xfId="0" applyFont="1" applyFill="1"/>
    <xf numFmtId="4" fontId="31" fillId="0" borderId="1" xfId="0" applyNumberFormat="1" applyFont="1" applyFill="1" applyBorder="1" applyAlignment="1">
      <alignment horizontal="left" vertical="center" wrapText="1"/>
    </xf>
    <xf numFmtId="4" fontId="31" fillId="0" borderId="1" xfId="0" applyNumberFormat="1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31" fillId="8" borderId="1" xfId="0" applyFont="1" applyFill="1" applyBorder="1" applyAlignment="1">
      <alignment horizontal="center" vertical="center" wrapText="1"/>
    </xf>
    <xf numFmtId="0" fontId="43" fillId="11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left" vertical="center" wrapText="1"/>
    </xf>
    <xf numFmtId="164" fontId="6" fillId="0" borderId="1" xfId="7" applyNumberFormat="1" applyFont="1" applyFill="1" applyBorder="1" applyAlignment="1">
      <alignment horizontal="right" vertical="center" wrapText="1"/>
    </xf>
    <xf numFmtId="0" fontId="6" fillId="0" borderId="1" xfId="7" applyNumberFormat="1" applyFont="1" applyFill="1" applyBorder="1" applyAlignment="1">
      <alignment horizontal="center" vertical="center" wrapText="1"/>
    </xf>
    <xf numFmtId="164" fontId="6" fillId="8" borderId="1" xfId="7" applyNumberFormat="1" applyFont="1" applyFill="1" applyBorder="1" applyAlignment="1">
      <alignment horizontal="right" vertical="center" wrapText="1"/>
    </xf>
    <xf numFmtId="4" fontId="7" fillId="8" borderId="1" xfId="7" applyNumberFormat="1" applyFont="1" applyFill="1" applyBorder="1" applyAlignment="1">
      <alignment horizontal="right" vertical="center" wrapText="1"/>
    </xf>
    <xf numFmtId="4" fontId="7" fillId="0" borderId="1" xfId="7" applyNumberFormat="1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6" fillId="10" borderId="1" xfId="7" applyFont="1" applyFill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 wrapText="1"/>
    </xf>
    <xf numFmtId="4" fontId="6" fillId="10" borderId="1" xfId="7" applyNumberFormat="1" applyFont="1" applyFill="1" applyBorder="1" applyAlignment="1">
      <alignment horizontal="center" vertical="center" wrapText="1"/>
    </xf>
    <xf numFmtId="0" fontId="6" fillId="10" borderId="1" xfId="7" applyFont="1" applyFill="1" applyBorder="1" applyAlignment="1">
      <alignment horizontal="center" vertical="center" wrapText="1"/>
    </xf>
    <xf numFmtId="4" fontId="7" fillId="8" borderId="1" xfId="7" applyNumberFormat="1" applyFont="1" applyFill="1" applyBorder="1" applyAlignment="1">
      <alignment horizontal="center" vertical="center" wrapText="1"/>
    </xf>
    <xf numFmtId="0" fontId="32" fillId="8" borderId="1" xfId="0" applyFont="1" applyFill="1" applyBorder="1" applyAlignment="1">
      <alignment horizontal="center" vertical="center" wrapText="1"/>
    </xf>
    <xf numFmtId="4" fontId="31" fillId="8" borderId="1" xfId="0" applyNumberFormat="1" applyFont="1" applyFill="1" applyBorder="1" applyAlignment="1">
      <alignment horizontal="center" vertical="center" wrapText="1"/>
    </xf>
    <xf numFmtId="1" fontId="31" fillId="0" borderId="1" xfId="0" applyNumberFormat="1" applyFont="1" applyFill="1" applyBorder="1" applyAlignment="1">
      <alignment horizontal="center" vertical="center" wrapText="1"/>
    </xf>
    <xf numFmtId="2" fontId="3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/>
    </xf>
    <xf numFmtId="2" fontId="31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/>
    <xf numFmtId="164" fontId="6" fillId="10" borderId="1" xfId="7" applyNumberFormat="1" applyFont="1" applyFill="1" applyBorder="1" applyAlignment="1">
      <alignment horizontal="right" vertical="center" wrapText="1"/>
    </xf>
    <xf numFmtId="4" fontId="7" fillId="10" borderId="1" xfId="7" applyNumberFormat="1" applyFont="1" applyFill="1" applyBorder="1" applyAlignment="1">
      <alignment horizontal="center" vertical="center" wrapText="1"/>
    </xf>
    <xf numFmtId="2" fontId="31" fillId="8" borderId="1" xfId="0" applyNumberFormat="1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4" fontId="7" fillId="8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44" fontId="8" fillId="7" borderId="1" xfId="0" applyNumberFormat="1" applyFont="1" applyFill="1" applyBorder="1" applyAlignment="1">
      <alignment horizontal="center" vertical="center" wrapText="1"/>
    </xf>
    <xf numFmtId="44" fontId="6" fillId="0" borderId="1" xfId="0" applyNumberFormat="1" applyFont="1" applyFill="1" applyBorder="1" applyAlignment="1">
      <alignment horizontal="center" vertical="center" wrapText="1"/>
    </xf>
    <xf numFmtId="164" fontId="8" fillId="7" borderId="1" xfId="0" applyNumberFormat="1" applyFont="1" applyFill="1" applyBorder="1" applyAlignment="1">
      <alignment horizontal="right" vertical="center"/>
    </xf>
    <xf numFmtId="0" fontId="8" fillId="9" borderId="13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0" fillId="0" borderId="13" xfId="0" applyFont="1" applyBorder="1"/>
    <xf numFmtId="0" fontId="28" fillId="0" borderId="13" xfId="0" applyFont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6" fillId="0" borderId="15" xfId="0" applyFont="1" applyFill="1" applyBorder="1"/>
    <xf numFmtId="0" fontId="8" fillId="0" borderId="15" xfId="0" applyFont="1" applyFill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/>
    </xf>
    <xf numFmtId="0" fontId="0" fillId="0" borderId="19" xfId="0" applyFont="1" applyBorder="1"/>
    <xf numFmtId="0" fontId="11" fillId="5" borderId="9" xfId="0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 wrapText="1"/>
    </xf>
    <xf numFmtId="164" fontId="11" fillId="5" borderId="10" xfId="0" applyNumberFormat="1" applyFont="1" applyFill="1" applyBorder="1" applyAlignment="1">
      <alignment horizontal="center" vertical="center" wrapText="1"/>
    </xf>
    <xf numFmtId="0" fontId="11" fillId="5" borderId="11" xfId="0" applyFont="1" applyFill="1" applyBorder="1" applyAlignment="1">
      <alignment horizontal="center" vertical="center" wrapText="1"/>
    </xf>
    <xf numFmtId="0" fontId="6" fillId="0" borderId="12" xfId="2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/>
    </xf>
    <xf numFmtId="0" fontId="0" fillId="0" borderId="13" xfId="0" applyBorder="1" applyAlignment="1">
      <alignment horizontal="center" vertical="center"/>
    </xf>
    <xf numFmtId="164" fontId="8" fillId="8" borderId="15" xfId="0" applyNumberFormat="1" applyFont="1" applyFill="1" applyBorder="1"/>
    <xf numFmtId="0" fontId="0" fillId="8" borderId="19" xfId="0" applyFill="1" applyBorder="1"/>
    <xf numFmtId="164" fontId="41" fillId="8" borderId="13" xfId="6" applyNumberFormat="1" applyFont="1" applyFill="1" applyBorder="1" applyAlignment="1">
      <alignment vertical="center"/>
    </xf>
    <xf numFmtId="0" fontId="41" fillId="0" borderId="15" xfId="6" applyNumberFormat="1" applyFont="1" applyFill="1" applyBorder="1" applyAlignment="1">
      <alignment vertical="center"/>
    </xf>
    <xf numFmtId="14" fontId="41" fillId="0" borderId="15" xfId="6" applyNumberFormat="1" applyFont="1" applyFill="1" applyBorder="1" applyAlignment="1">
      <alignment horizontal="center" vertical="center"/>
    </xf>
    <xf numFmtId="0" fontId="41" fillId="0" borderId="15" xfId="6" applyNumberFormat="1" applyFont="1" applyFill="1" applyBorder="1" applyAlignment="1">
      <alignment vertical="center" wrapText="1"/>
    </xf>
    <xf numFmtId="164" fontId="41" fillId="8" borderId="19" xfId="6" applyNumberFormat="1" applyFont="1" applyFill="1" applyBorder="1" applyAlignment="1">
      <alignment vertical="center"/>
    </xf>
    <xf numFmtId="0" fontId="8" fillId="5" borderId="7" xfId="0" applyFont="1" applyFill="1" applyBorder="1" applyAlignment="1">
      <alignment horizontal="center" vertical="center"/>
    </xf>
    <xf numFmtId="164" fontId="8" fillId="5" borderId="8" xfId="0" applyNumberFormat="1" applyFont="1" applyFill="1" applyBorder="1" applyAlignment="1">
      <alignment horizontal="center" vertical="center" wrapText="1"/>
    </xf>
    <xf numFmtId="0" fontId="11" fillId="8" borderId="6" xfId="0" applyFont="1" applyFill="1" applyBorder="1" applyAlignment="1">
      <alignment horizontal="center" vertical="center"/>
    </xf>
    <xf numFmtId="0" fontId="41" fillId="0" borderId="7" xfId="6" applyNumberFormat="1" applyFont="1" applyFill="1" applyBorder="1" applyAlignment="1">
      <alignment vertical="center"/>
    </xf>
    <xf numFmtId="14" fontId="41" fillId="0" borderId="7" xfId="6" applyNumberFormat="1" applyFont="1" applyFill="1" applyBorder="1" applyAlignment="1">
      <alignment horizontal="center" vertical="center"/>
    </xf>
    <xf numFmtId="0" fontId="41" fillId="0" borderId="7" xfId="6" applyNumberFormat="1" applyFont="1" applyFill="1" applyBorder="1" applyAlignment="1">
      <alignment vertical="center" wrapText="1"/>
    </xf>
    <xf numFmtId="164" fontId="41" fillId="8" borderId="8" xfId="6" applyNumberFormat="1" applyFont="1" applyFill="1" applyBorder="1" applyAlignment="1">
      <alignment vertical="center"/>
    </xf>
    <xf numFmtId="0" fontId="41" fillId="0" borderId="10" xfId="6" applyNumberFormat="1" applyFont="1" applyFill="1" applyBorder="1" applyAlignment="1">
      <alignment vertical="center"/>
    </xf>
    <xf numFmtId="14" fontId="41" fillId="0" borderId="10" xfId="6" applyNumberFormat="1" applyFont="1" applyFill="1" applyBorder="1" applyAlignment="1">
      <alignment horizontal="center" vertical="center"/>
    </xf>
    <xf numFmtId="0" fontId="41" fillId="0" borderId="10" xfId="6" applyNumberFormat="1" applyFont="1" applyFill="1" applyBorder="1" applyAlignment="1">
      <alignment vertical="center" wrapText="1"/>
    </xf>
    <xf numFmtId="164" fontId="41" fillId="8" borderId="11" xfId="6" applyNumberFormat="1" applyFont="1" applyFill="1" applyBorder="1" applyAlignment="1">
      <alignment vertical="center"/>
    </xf>
    <xf numFmtId="14" fontId="6" fillId="0" borderId="1" xfId="0" applyNumberFormat="1" applyFont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/>
    </xf>
    <xf numFmtId="0" fontId="31" fillId="0" borderId="21" xfId="0" applyFont="1" applyFill="1" applyBorder="1" applyAlignment="1">
      <alignment horizontal="center" vertical="center" wrapText="1"/>
    </xf>
    <xf numFmtId="0" fontId="31" fillId="8" borderId="21" xfId="0" applyFont="1" applyFill="1" applyBorder="1" applyAlignment="1">
      <alignment horizontal="center" vertical="center" wrapText="1"/>
    </xf>
    <xf numFmtId="0" fontId="43" fillId="11" borderId="21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/>
    </xf>
    <xf numFmtId="0" fontId="6" fillId="0" borderId="21" xfId="7" applyFont="1" applyFill="1" applyBorder="1" applyAlignment="1">
      <alignment horizontal="center" vertical="center" wrapText="1"/>
    </xf>
    <xf numFmtId="0" fontId="4" fillId="8" borderId="21" xfId="0" applyFont="1" applyFill="1" applyBorder="1" applyAlignment="1">
      <alignment horizontal="center" vertical="center"/>
    </xf>
    <xf numFmtId="166" fontId="31" fillId="0" borderId="21" xfId="0" applyNumberFormat="1" applyFont="1" applyFill="1" applyBorder="1" applyAlignment="1">
      <alignment horizontal="center" vertical="center" wrapText="1"/>
    </xf>
    <xf numFmtId="166" fontId="31" fillId="8" borderId="21" xfId="0" applyNumberFormat="1" applyFont="1" applyFill="1" applyBorder="1" applyAlignment="1">
      <alignment horizontal="center" vertical="center" wrapText="1"/>
    </xf>
    <xf numFmtId="4" fontId="31" fillId="0" borderId="21" xfId="0" applyNumberFormat="1" applyFont="1" applyFill="1" applyBorder="1" applyAlignment="1">
      <alignment horizontal="center" vertical="center" wrapText="1"/>
    </xf>
    <xf numFmtId="0" fontId="32" fillId="0" borderId="21" xfId="0" applyFont="1" applyFill="1" applyBorder="1" applyAlignment="1">
      <alignment horizontal="center" vertical="center" wrapText="1"/>
    </xf>
    <xf numFmtId="0" fontId="31" fillId="0" borderId="21" xfId="0" applyFont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/>
    </xf>
    <xf numFmtId="0" fontId="9" fillId="8" borderId="21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6" fillId="8" borderId="13" xfId="0" applyFont="1" applyFill="1" applyBorder="1" applyAlignment="1">
      <alignment horizontal="left" vertical="center" wrapText="1"/>
    </xf>
    <xf numFmtId="0" fontId="6" fillId="0" borderId="13" xfId="7" applyFont="1" applyFill="1" applyBorder="1" applyAlignment="1">
      <alignment horizontal="left" vertical="center" wrapText="1"/>
    </xf>
    <xf numFmtId="0" fontId="31" fillId="0" borderId="13" xfId="0" applyFont="1" applyFill="1" applyBorder="1" applyAlignment="1">
      <alignment horizontal="center" vertical="center" wrapText="1"/>
    </xf>
    <xf numFmtId="4" fontId="32" fillId="0" borderId="13" xfId="0" applyNumberFormat="1" applyFont="1" applyFill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0" fontId="6" fillId="8" borderId="13" xfId="7" applyFont="1" applyFill="1" applyBorder="1" applyAlignment="1">
      <alignment horizontal="left" vertical="center" wrapText="1"/>
    </xf>
    <xf numFmtId="0" fontId="6" fillId="10" borderId="13" xfId="7" applyFont="1" applyFill="1" applyBorder="1" applyAlignment="1">
      <alignment horizontal="left" vertical="center" wrapText="1"/>
    </xf>
    <xf numFmtId="166" fontId="31" fillId="0" borderId="13" xfId="0" applyNumberFormat="1" applyFont="1" applyFill="1" applyBorder="1" applyAlignment="1">
      <alignment horizontal="center" vertical="center" wrapText="1"/>
    </xf>
    <xf numFmtId="0" fontId="6" fillId="8" borderId="13" xfId="0" applyFont="1" applyFill="1" applyBorder="1" applyAlignment="1">
      <alignment horizontal="left" vertical="center"/>
    </xf>
    <xf numFmtId="0" fontId="31" fillId="0" borderId="13" xfId="0" applyFont="1" applyFill="1" applyBorder="1" applyAlignment="1">
      <alignment horizontal="left" vertical="center" wrapText="1"/>
    </xf>
    <xf numFmtId="0" fontId="8" fillId="8" borderId="15" xfId="0" applyFont="1" applyFill="1" applyBorder="1" applyAlignment="1">
      <alignment horizontal="left" vertical="center" wrapText="1"/>
    </xf>
    <xf numFmtId="0" fontId="8" fillId="8" borderId="15" xfId="0" applyFont="1" applyFill="1" applyBorder="1" applyAlignment="1">
      <alignment horizontal="center" vertical="center" wrapText="1"/>
    </xf>
    <xf numFmtId="1" fontId="6" fillId="8" borderId="15" xfId="0" applyNumberFormat="1" applyFont="1" applyFill="1" applyBorder="1" applyAlignment="1">
      <alignment horizontal="center" vertical="center"/>
    </xf>
    <xf numFmtId="164" fontId="8" fillId="8" borderId="15" xfId="0" applyNumberFormat="1" applyFont="1" applyFill="1" applyBorder="1" applyAlignment="1">
      <alignment horizontal="right" vertical="center" wrapText="1"/>
    </xf>
    <xf numFmtId="0" fontId="7" fillId="8" borderId="15" xfId="0" applyFont="1" applyFill="1" applyBorder="1" applyAlignment="1">
      <alignment horizontal="center" vertical="center" wrapText="1"/>
    </xf>
    <xf numFmtId="0" fontId="6" fillId="8" borderId="15" xfId="0" applyFont="1" applyFill="1" applyBorder="1" applyAlignment="1">
      <alignment horizontal="center" vertical="center" wrapText="1"/>
    </xf>
    <xf numFmtId="0" fontId="6" fillId="8" borderId="19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7" fillId="8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164" fontId="31" fillId="8" borderId="1" xfId="0" applyNumberFormat="1" applyFont="1" applyFill="1" applyBorder="1" applyAlignment="1">
      <alignment horizontal="right" vertical="center" wrapText="1"/>
    </xf>
    <xf numFmtId="1" fontId="45" fillId="9" borderId="6" xfId="0" applyNumberFormat="1" applyFont="1" applyFill="1" applyBorder="1" applyAlignment="1">
      <alignment horizontal="center" vertical="center"/>
    </xf>
    <xf numFmtId="164" fontId="45" fillId="9" borderId="8" xfId="0" applyNumberFormat="1" applyFont="1" applyFill="1" applyBorder="1" applyAlignment="1">
      <alignment horizontal="right" vertical="center"/>
    </xf>
    <xf numFmtId="0" fontId="6" fillId="0" borderId="12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/>
    </xf>
    <xf numFmtId="0" fontId="31" fillId="0" borderId="34" xfId="0" applyFont="1" applyFill="1" applyBorder="1" applyAlignment="1">
      <alignment horizontal="center" vertical="center" wrapText="1"/>
    </xf>
    <xf numFmtId="0" fontId="31" fillId="0" borderId="34" xfId="0" applyFont="1" applyBorder="1" applyAlignment="1">
      <alignment horizontal="center" vertical="center" wrapText="1"/>
    </xf>
    <xf numFmtId="0" fontId="31" fillId="0" borderId="34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0" fontId="31" fillId="0" borderId="34" xfId="0" applyFont="1" applyFill="1" applyBorder="1" applyAlignment="1">
      <alignment horizontal="center" vertical="center"/>
    </xf>
    <xf numFmtId="1" fontId="31" fillId="0" borderId="34" xfId="0" applyNumberFormat="1" applyFont="1" applyFill="1" applyBorder="1" applyAlignment="1">
      <alignment horizontal="center" vertical="center" wrapText="1"/>
    </xf>
    <xf numFmtId="0" fontId="31" fillId="0" borderId="34" xfId="0" applyFont="1" applyFill="1" applyBorder="1" applyAlignment="1">
      <alignment horizontal="left" vertical="center" wrapText="1"/>
    </xf>
    <xf numFmtId="4" fontId="31" fillId="0" borderId="34" xfId="0" applyNumberFormat="1" applyFont="1" applyFill="1" applyBorder="1" applyAlignment="1">
      <alignment horizontal="center" vertical="center" wrapText="1"/>
    </xf>
    <xf numFmtId="0" fontId="8" fillId="8" borderId="12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left" vertical="center" wrapText="1"/>
    </xf>
    <xf numFmtId="0" fontId="6" fillId="0" borderId="35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8" fillId="5" borderId="12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left" vertical="center" wrapText="1"/>
    </xf>
    <xf numFmtId="0" fontId="8" fillId="5" borderId="13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42" fillId="11" borderId="12" xfId="0" applyFont="1" applyFill="1" applyBorder="1" applyAlignment="1">
      <alignment horizontal="left" vertical="center" wrapText="1"/>
    </xf>
    <xf numFmtId="0" fontId="42" fillId="11" borderId="1" xfId="0" applyFont="1" applyFill="1" applyBorder="1" applyAlignment="1">
      <alignment horizontal="left" vertical="center" wrapText="1"/>
    </xf>
    <xf numFmtId="0" fontId="42" fillId="11" borderId="13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7" fillId="8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8" fillId="8" borderId="14" xfId="0" applyFont="1" applyFill="1" applyBorder="1" applyAlignment="1">
      <alignment horizontal="center" vertical="center" wrapText="1"/>
    </xf>
    <xf numFmtId="0" fontId="8" fillId="8" borderId="1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" fontId="8" fillId="0" borderId="10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164" fontId="8" fillId="0" borderId="10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0" fontId="33" fillId="0" borderId="10" xfId="0" applyFont="1" applyFill="1" applyBorder="1" applyAlignment="1">
      <alignment horizontal="left" vertical="center" wrapText="1"/>
    </xf>
    <xf numFmtId="0" fontId="33" fillId="0" borderId="1" xfId="0" applyFont="1" applyFill="1" applyBorder="1" applyAlignment="1">
      <alignment horizontal="left" vertical="center" wrapText="1"/>
    </xf>
    <xf numFmtId="0" fontId="31" fillId="0" borderId="17" xfId="0" applyFont="1" applyBorder="1" applyAlignment="1">
      <alignment horizontal="left" vertical="center" wrapText="1"/>
    </xf>
    <xf numFmtId="0" fontId="31" fillId="0" borderId="4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8" fillId="5" borderId="1" xfId="0" applyFont="1" applyFill="1" applyBorder="1" applyAlignment="1">
      <alignment horizontal="left"/>
    </xf>
    <xf numFmtId="0" fontId="15" fillId="3" borderId="1" xfId="4" applyFont="1" applyFill="1" applyBorder="1" applyAlignment="1">
      <alignment horizontal="center" vertical="center" wrapText="1"/>
    </xf>
    <xf numFmtId="44" fontId="15" fillId="3" borderId="1" xfId="10" quotePrefix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/>
    </xf>
    <xf numFmtId="0" fontId="11" fillId="5" borderId="7" xfId="0" applyFont="1" applyFill="1" applyBorder="1" applyAlignment="1">
      <alignment horizontal="center"/>
    </xf>
    <xf numFmtId="164" fontId="0" fillId="0" borderId="22" xfId="0" applyNumberFormat="1" applyFont="1" applyBorder="1" applyAlignment="1">
      <alignment horizontal="right" vertical="center"/>
    </xf>
    <xf numFmtId="164" fontId="0" fillId="0" borderId="23" xfId="0" applyNumberFormat="1" applyFont="1" applyBorder="1" applyAlignment="1">
      <alignment horizontal="right" vertical="center"/>
    </xf>
    <xf numFmtId="164" fontId="0" fillId="0" borderId="24" xfId="0" applyNumberFormat="1" applyFont="1" applyBorder="1" applyAlignment="1">
      <alignment horizontal="right" vertical="center"/>
    </xf>
    <xf numFmtId="164" fontId="0" fillId="0" borderId="25" xfId="0" applyNumberFormat="1" applyFont="1" applyBorder="1" applyAlignment="1">
      <alignment horizontal="right" vertical="center"/>
    </xf>
    <xf numFmtId="164" fontId="0" fillId="0" borderId="26" xfId="0" applyNumberFormat="1" applyFont="1" applyBorder="1" applyAlignment="1">
      <alignment horizontal="right" vertical="center"/>
    </xf>
    <xf numFmtId="164" fontId="0" fillId="0" borderId="27" xfId="0" applyNumberFormat="1" applyFont="1" applyBorder="1" applyAlignment="1">
      <alignment horizontal="right" vertical="center"/>
    </xf>
    <xf numFmtId="0" fontId="8" fillId="0" borderId="0" xfId="0" applyFont="1" applyAlignment="1"/>
    <xf numFmtId="0" fontId="8" fillId="5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/>
    <xf numFmtId="0" fontId="8" fillId="0" borderId="3" xfId="0" applyFont="1" applyBorder="1" applyAlignment="1"/>
    <xf numFmtId="0" fontId="8" fillId="0" borderId="5" xfId="0" applyFont="1" applyBorder="1" applyAlignment="1"/>
    <xf numFmtId="0" fontId="8" fillId="5" borderId="12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8" fillId="9" borderId="13" xfId="0" applyFont="1" applyFill="1" applyBorder="1" applyAlignment="1">
      <alignment horizontal="center" vertical="center" wrapText="1"/>
    </xf>
    <xf numFmtId="0" fontId="8" fillId="5" borderId="28" xfId="0" applyFont="1" applyFill="1" applyBorder="1" applyAlignment="1">
      <alignment horizontal="center" vertical="center"/>
    </xf>
    <xf numFmtId="0" fontId="8" fillId="5" borderId="29" xfId="0" applyFont="1" applyFill="1" applyBorder="1" applyAlignment="1">
      <alignment horizontal="center" vertical="center"/>
    </xf>
    <xf numFmtId="0" fontId="8" fillId="5" borderId="30" xfId="0" applyFont="1" applyFill="1" applyBorder="1" applyAlignment="1">
      <alignment horizontal="center" vertical="center"/>
    </xf>
    <xf numFmtId="0" fontId="8" fillId="8" borderId="31" xfId="0" applyFont="1" applyFill="1" applyBorder="1" applyAlignment="1">
      <alignment horizontal="center"/>
    </xf>
    <xf numFmtId="0" fontId="8" fillId="8" borderId="32" xfId="0" applyFont="1" applyFill="1" applyBorder="1" applyAlignment="1">
      <alignment horizontal="center"/>
    </xf>
    <xf numFmtId="0" fontId="8" fillId="8" borderId="33" xfId="0" applyFont="1" applyFill="1" applyBorder="1" applyAlignment="1">
      <alignment horizontal="center"/>
    </xf>
    <xf numFmtId="0" fontId="17" fillId="0" borderId="2" xfId="0" applyFont="1" applyBorder="1" applyAlignment="1">
      <alignment horizontal="center" wrapText="1"/>
    </xf>
    <xf numFmtId="0" fontId="17" fillId="0" borderId="3" xfId="0" applyFont="1" applyBorder="1" applyAlignment="1">
      <alignment horizontal="center" wrapText="1"/>
    </xf>
    <xf numFmtId="0" fontId="17" fillId="0" borderId="5" xfId="0" applyFont="1" applyBorder="1" applyAlignment="1">
      <alignment horizontal="center" wrapText="1"/>
    </xf>
    <xf numFmtId="0" fontId="8" fillId="5" borderId="1" xfId="4" applyFont="1" applyFill="1" applyBorder="1" applyAlignment="1">
      <alignment horizontal="left" vertical="center" wrapText="1"/>
    </xf>
    <xf numFmtId="0" fontId="6" fillId="5" borderId="1" xfId="4" applyFont="1" applyFill="1" applyBorder="1" applyAlignment="1">
      <alignment horizontal="left" vertical="center" wrapText="1"/>
    </xf>
    <xf numFmtId="0" fontId="11" fillId="8" borderId="9" xfId="0" applyFont="1" applyFill="1" applyBorder="1" applyAlignment="1">
      <alignment horizontal="center" vertical="center"/>
    </xf>
    <xf numFmtId="0" fontId="11" fillId="8" borderId="12" xfId="0" applyFont="1" applyFill="1" applyBorder="1" applyAlignment="1">
      <alignment horizontal="center" vertical="center"/>
    </xf>
    <xf numFmtId="0" fontId="11" fillId="8" borderId="14" xfId="0" applyFont="1" applyFill="1" applyBorder="1" applyAlignment="1">
      <alignment horizontal="center" vertical="center"/>
    </xf>
    <xf numFmtId="0" fontId="29" fillId="9" borderId="20" xfId="0" applyFont="1" applyFill="1" applyBorder="1" applyAlignment="1">
      <alignment horizontal="center" vertical="center"/>
    </xf>
    <xf numFmtId="164" fontId="29" fillId="9" borderId="20" xfId="0" applyNumberFormat="1" applyFont="1" applyFill="1" applyBorder="1" applyAlignment="1">
      <alignment vertical="center"/>
    </xf>
    <xf numFmtId="164" fontId="29" fillId="9" borderId="20" xfId="0" applyNumberFormat="1" applyFont="1" applyFill="1" applyBorder="1"/>
  </cellXfs>
  <cellStyles count="12">
    <cellStyle name="Hiperłącze 2" xfId="1"/>
    <cellStyle name="Normalny" xfId="0" builtinId="0"/>
    <cellStyle name="Normalny 2" xfId="2"/>
    <cellStyle name="Normalny 2 3" xfId="3"/>
    <cellStyle name="Normalny 3" xfId="4"/>
    <cellStyle name="Normalny 4" xfId="5"/>
    <cellStyle name="Normalny 5" xfId="6"/>
    <cellStyle name="Normalny 6" xfId="7"/>
    <cellStyle name="Walutowy" xfId="8" builtinId="4"/>
    <cellStyle name="Walutowy 2" xfId="9"/>
    <cellStyle name="Walutowy 3" xfId="10"/>
    <cellStyle name="Walutowy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2"/>
  <sheetViews>
    <sheetView tabSelected="1" view="pageBreakPreview" zoomScale="85" zoomScaleNormal="100" zoomScaleSheetLayoutView="85" workbookViewId="0">
      <selection activeCell="C27" sqref="C27"/>
    </sheetView>
  </sheetViews>
  <sheetFormatPr defaultRowHeight="12.75"/>
  <cols>
    <col min="1" max="1" width="5.42578125" style="21" customWidth="1"/>
    <col min="2" max="2" width="45" style="21" customWidth="1"/>
    <col min="3" max="3" width="43.42578125" style="21" customWidth="1"/>
    <col min="4" max="4" width="14.5703125" style="21" customWidth="1"/>
  </cols>
  <sheetData>
    <row r="1" spans="1:4">
      <c r="A1" s="20" t="s">
        <v>176</v>
      </c>
    </row>
    <row r="3" spans="1:4">
      <c r="A3" s="23" t="s">
        <v>174</v>
      </c>
      <c r="B3" s="23" t="s">
        <v>163</v>
      </c>
      <c r="C3" s="23" t="s">
        <v>183</v>
      </c>
      <c r="D3" s="23" t="s">
        <v>175</v>
      </c>
    </row>
    <row r="4" spans="1:4">
      <c r="A4" s="14">
        <v>1</v>
      </c>
      <c r="B4" s="81" t="s">
        <v>72</v>
      </c>
      <c r="C4" s="81" t="s">
        <v>184</v>
      </c>
      <c r="D4" s="14" t="s">
        <v>223</v>
      </c>
    </row>
    <row r="5" spans="1:4">
      <c r="A5" s="14">
        <v>2</v>
      </c>
      <c r="B5" s="13" t="s">
        <v>60</v>
      </c>
      <c r="C5" s="13" t="s">
        <v>185</v>
      </c>
      <c r="D5" s="4" t="s">
        <v>217</v>
      </c>
    </row>
    <row r="6" spans="1:4">
      <c r="A6" s="14">
        <v>3</v>
      </c>
      <c r="B6" s="81" t="s">
        <v>54</v>
      </c>
      <c r="C6" s="81" t="s">
        <v>186</v>
      </c>
      <c r="D6" s="4" t="s">
        <v>221</v>
      </c>
    </row>
    <row r="7" spans="1:4">
      <c r="A7" s="14">
        <v>4</v>
      </c>
      <c r="B7" s="13" t="s">
        <v>55</v>
      </c>
      <c r="C7" s="81" t="s">
        <v>186</v>
      </c>
      <c r="D7" s="4" t="s">
        <v>215</v>
      </c>
    </row>
    <row r="8" spans="1:4">
      <c r="A8" s="14">
        <v>5</v>
      </c>
      <c r="B8" s="13" t="s">
        <v>61</v>
      </c>
      <c r="C8" s="13" t="s">
        <v>187</v>
      </c>
      <c r="D8" s="4" t="s">
        <v>218</v>
      </c>
    </row>
    <row r="9" spans="1:4">
      <c r="A9" s="14">
        <v>6</v>
      </c>
      <c r="B9" s="13" t="s">
        <v>56</v>
      </c>
      <c r="C9" s="13" t="s">
        <v>188</v>
      </c>
      <c r="D9" s="24" t="s">
        <v>222</v>
      </c>
    </row>
    <row r="10" spans="1:4">
      <c r="A10" s="14">
        <v>7</v>
      </c>
      <c r="B10" s="13" t="s">
        <v>57</v>
      </c>
      <c r="C10" s="13" t="s">
        <v>188</v>
      </c>
      <c r="D10" s="14" t="s">
        <v>214</v>
      </c>
    </row>
    <row r="11" spans="1:4">
      <c r="A11" s="14">
        <v>8</v>
      </c>
      <c r="B11" s="13" t="s">
        <v>58</v>
      </c>
      <c r="C11" s="13" t="s">
        <v>36</v>
      </c>
      <c r="D11" s="24" t="s">
        <v>220</v>
      </c>
    </row>
    <row r="12" spans="1:4">
      <c r="A12" s="14">
        <v>9</v>
      </c>
      <c r="B12" s="13" t="s">
        <v>59</v>
      </c>
      <c r="C12" s="13" t="s">
        <v>189</v>
      </c>
      <c r="D12" s="25" t="s">
        <v>219</v>
      </c>
    </row>
    <row r="13" spans="1:4">
      <c r="A13" s="14">
        <v>10</v>
      </c>
      <c r="B13" s="13" t="s">
        <v>123</v>
      </c>
      <c r="C13" s="13" t="s">
        <v>190</v>
      </c>
      <c r="D13" s="24" t="s">
        <v>216</v>
      </c>
    </row>
    <row r="14" spans="1:4">
      <c r="A14" s="14">
        <v>11</v>
      </c>
      <c r="B14" s="13" t="s">
        <v>182</v>
      </c>
      <c r="C14" s="13" t="s">
        <v>184</v>
      </c>
      <c r="D14" s="36" t="s">
        <v>225</v>
      </c>
    </row>
    <row r="15" spans="1:4">
      <c r="A15" s="14">
        <v>12</v>
      </c>
      <c r="B15" s="13" t="s">
        <v>180</v>
      </c>
      <c r="C15" s="13" t="s">
        <v>184</v>
      </c>
      <c r="D15" s="36" t="s">
        <v>226</v>
      </c>
    </row>
    <row r="16" spans="1:4">
      <c r="A16" s="14">
        <v>13</v>
      </c>
      <c r="B16" s="6" t="s">
        <v>451</v>
      </c>
      <c r="C16" s="6" t="s">
        <v>190</v>
      </c>
      <c r="D16" s="18" t="s">
        <v>224</v>
      </c>
    </row>
    <row r="17" spans="1:4" ht="63.75">
      <c r="A17" s="14">
        <v>14</v>
      </c>
      <c r="B17" s="49" t="s">
        <v>449</v>
      </c>
      <c r="C17" s="137" t="s">
        <v>450</v>
      </c>
      <c r="D17" s="18"/>
    </row>
    <row r="20" spans="1:4">
      <c r="B20" s="82" t="s">
        <v>304</v>
      </c>
    </row>
    <row r="21" spans="1:4">
      <c r="B21" s="21" t="s">
        <v>382</v>
      </c>
    </row>
    <row r="22" spans="1:4">
      <c r="B22" s="21" t="s">
        <v>383</v>
      </c>
    </row>
  </sheetData>
  <phoneticPr fontId="12" type="noConversion"/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28"/>
  <sheetViews>
    <sheetView view="pageBreakPreview" topLeftCell="A116" zoomScale="70" zoomScaleNormal="100" zoomScaleSheetLayoutView="70" workbookViewId="0">
      <selection activeCell="H132" sqref="H132"/>
    </sheetView>
  </sheetViews>
  <sheetFormatPr defaultRowHeight="12.75"/>
  <cols>
    <col min="1" max="1" width="4.5703125" style="52" customWidth="1"/>
    <col min="2" max="3" width="27.7109375" style="59" customWidth="1"/>
    <col min="4" max="5" width="15" style="52" customWidth="1"/>
    <col min="6" max="6" width="16.42578125" style="52" customWidth="1"/>
    <col min="7" max="7" width="23.7109375" style="60" customWidth="1"/>
    <col min="8" max="8" width="27.5703125" style="63" customWidth="1"/>
    <col min="9" max="9" width="17" style="151" customWidth="1"/>
    <col min="10" max="10" width="24.5703125" style="2" customWidth="1"/>
    <col min="11" max="11" width="25.5703125" style="59" customWidth="1"/>
    <col min="12" max="14" width="19.140625" style="52" customWidth="1"/>
    <col min="15" max="15" width="34.42578125" style="52" customWidth="1"/>
    <col min="16" max="16" width="13.85546875" style="52" customWidth="1"/>
    <col min="17" max="18" width="14.140625" style="52" customWidth="1"/>
    <col min="19" max="21" width="13.85546875" style="52" customWidth="1"/>
    <col min="22" max="23" width="14" style="52" customWidth="1"/>
    <col min="24" max="24" width="15.7109375" style="52" customWidth="1"/>
    <col min="25" max="25" width="14" style="52" customWidth="1"/>
    <col min="26" max="16384" width="9.140625" style="1"/>
  </cols>
  <sheetData>
    <row r="1" spans="1:25" ht="15.75" thickBot="1">
      <c r="A1" s="320" t="s">
        <v>192</v>
      </c>
      <c r="B1" s="321"/>
      <c r="C1" s="321"/>
      <c r="D1" s="321"/>
      <c r="E1" s="322"/>
      <c r="J1" s="56"/>
      <c r="K1" s="64"/>
    </row>
    <row r="2" spans="1:25" ht="15" customHeight="1" thickBot="1"/>
    <row r="3" spans="1:25" s="52" customFormat="1" ht="50.25" customHeight="1">
      <c r="A3" s="306" t="s">
        <v>67</v>
      </c>
      <c r="B3" s="308" t="s">
        <v>68</v>
      </c>
      <c r="C3" s="316" t="s">
        <v>472</v>
      </c>
      <c r="D3" s="308" t="s">
        <v>325</v>
      </c>
      <c r="E3" s="308" t="s">
        <v>326</v>
      </c>
      <c r="F3" s="308" t="s">
        <v>327</v>
      </c>
      <c r="G3" s="304" t="s">
        <v>69</v>
      </c>
      <c r="H3" s="314" t="s">
        <v>423</v>
      </c>
      <c r="I3" s="310" t="s">
        <v>105</v>
      </c>
      <c r="J3" s="308" t="s">
        <v>70</v>
      </c>
      <c r="K3" s="312" t="s">
        <v>71</v>
      </c>
      <c r="L3" s="309" t="s">
        <v>328</v>
      </c>
      <c r="M3" s="303"/>
      <c r="N3" s="303"/>
      <c r="O3" s="303" t="s">
        <v>329</v>
      </c>
      <c r="P3" s="303" t="s">
        <v>330</v>
      </c>
      <c r="Q3" s="303"/>
      <c r="R3" s="303"/>
      <c r="S3" s="303"/>
      <c r="T3" s="303"/>
      <c r="U3" s="303"/>
      <c r="V3" s="303" t="s">
        <v>331</v>
      </c>
      <c r="W3" s="303" t="s">
        <v>332</v>
      </c>
      <c r="X3" s="303" t="s">
        <v>333</v>
      </c>
      <c r="Y3" s="303" t="s">
        <v>334</v>
      </c>
    </row>
    <row r="4" spans="1:25" s="52" customFormat="1" ht="68.25" customHeight="1">
      <c r="A4" s="307"/>
      <c r="B4" s="303"/>
      <c r="C4" s="317"/>
      <c r="D4" s="303"/>
      <c r="E4" s="303"/>
      <c r="F4" s="303"/>
      <c r="G4" s="305"/>
      <c r="H4" s="315"/>
      <c r="I4" s="311"/>
      <c r="J4" s="303"/>
      <c r="K4" s="313"/>
      <c r="L4" s="229" t="s">
        <v>335</v>
      </c>
      <c r="M4" s="12" t="s">
        <v>336</v>
      </c>
      <c r="N4" s="12" t="s">
        <v>337</v>
      </c>
      <c r="O4" s="303"/>
      <c r="P4" s="12" t="s">
        <v>338</v>
      </c>
      <c r="Q4" s="12" t="s">
        <v>339</v>
      </c>
      <c r="R4" s="12" t="s">
        <v>340</v>
      </c>
      <c r="S4" s="12" t="s">
        <v>341</v>
      </c>
      <c r="T4" s="12" t="s">
        <v>342</v>
      </c>
      <c r="U4" s="12" t="s">
        <v>343</v>
      </c>
      <c r="V4" s="303"/>
      <c r="W4" s="303"/>
      <c r="X4" s="303"/>
      <c r="Y4" s="303"/>
    </row>
    <row r="5" spans="1:25" ht="15" customHeight="1">
      <c r="A5" s="291" t="s">
        <v>640</v>
      </c>
      <c r="B5" s="292"/>
      <c r="C5" s="292"/>
      <c r="D5" s="292"/>
      <c r="E5" s="292"/>
      <c r="F5" s="292"/>
      <c r="G5" s="292"/>
      <c r="H5" s="292"/>
      <c r="I5" s="292"/>
      <c r="J5" s="292"/>
      <c r="K5" s="293"/>
      <c r="L5" s="230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</row>
    <row r="6" spans="1:25" s="5" customFormat="1" ht="55.5" customHeight="1">
      <c r="A6" s="245">
        <v>1</v>
      </c>
      <c r="B6" s="274" t="s">
        <v>666</v>
      </c>
      <c r="C6" s="156" t="s">
        <v>467</v>
      </c>
      <c r="D6" s="157" t="s">
        <v>468</v>
      </c>
      <c r="E6" s="157" t="s">
        <v>461</v>
      </c>
      <c r="F6" s="157" t="s">
        <v>461</v>
      </c>
      <c r="G6" s="38" t="s">
        <v>527</v>
      </c>
      <c r="H6" s="62">
        <v>1021348.17</v>
      </c>
      <c r="I6" s="32" t="s">
        <v>106</v>
      </c>
      <c r="J6" s="19" t="s">
        <v>452</v>
      </c>
      <c r="K6" s="246" t="s">
        <v>15</v>
      </c>
      <c r="L6" s="231" t="s">
        <v>455</v>
      </c>
      <c r="M6" s="154" t="s">
        <v>456</v>
      </c>
      <c r="N6" s="154" t="s">
        <v>457</v>
      </c>
      <c r="O6" s="154" t="s">
        <v>458</v>
      </c>
      <c r="P6" s="154" t="s">
        <v>459</v>
      </c>
      <c r="Q6" s="154" t="s">
        <v>356</v>
      </c>
      <c r="R6" s="154" t="s">
        <v>356</v>
      </c>
      <c r="S6" s="154" t="s">
        <v>460</v>
      </c>
      <c r="T6" s="154" t="s">
        <v>355</v>
      </c>
      <c r="U6" s="154" t="s">
        <v>460</v>
      </c>
      <c r="V6" s="158">
        <v>1218</v>
      </c>
      <c r="W6" s="158">
        <v>4</v>
      </c>
      <c r="X6" s="158" t="s">
        <v>461</v>
      </c>
      <c r="Y6" s="158" t="s">
        <v>461</v>
      </c>
    </row>
    <row r="7" spans="1:25" s="5" customFormat="1" ht="12.75" customHeight="1">
      <c r="A7" s="245">
        <v>2</v>
      </c>
      <c r="B7" s="48" t="s">
        <v>16</v>
      </c>
      <c r="C7" s="156" t="s">
        <v>469</v>
      </c>
      <c r="D7" s="154" t="s">
        <v>468</v>
      </c>
      <c r="E7" s="154" t="s">
        <v>461</v>
      </c>
      <c r="F7" s="154" t="s">
        <v>461</v>
      </c>
      <c r="G7" s="38">
        <v>1930</v>
      </c>
      <c r="H7" s="62">
        <v>19374.900000000001</v>
      </c>
      <c r="I7" s="32" t="s">
        <v>106</v>
      </c>
      <c r="J7" s="19" t="s">
        <v>453</v>
      </c>
      <c r="K7" s="246" t="s">
        <v>15</v>
      </c>
      <c r="L7" s="231" t="s">
        <v>462</v>
      </c>
      <c r="M7" s="154" t="s">
        <v>463</v>
      </c>
      <c r="N7" s="154" t="s">
        <v>457</v>
      </c>
      <c r="O7" s="154" t="s">
        <v>191</v>
      </c>
      <c r="P7" s="154" t="s">
        <v>356</v>
      </c>
      <c r="Q7" s="154" t="s">
        <v>356</v>
      </c>
      <c r="R7" s="154" t="s">
        <v>346</v>
      </c>
      <c r="S7" s="154" t="s">
        <v>346</v>
      </c>
      <c r="T7" s="154" t="s">
        <v>355</v>
      </c>
      <c r="U7" s="154" t="s">
        <v>346</v>
      </c>
      <c r="V7" s="158">
        <v>32</v>
      </c>
      <c r="W7" s="158">
        <v>1</v>
      </c>
      <c r="X7" s="158" t="s">
        <v>461</v>
      </c>
      <c r="Y7" s="158" t="s">
        <v>461</v>
      </c>
    </row>
    <row r="8" spans="1:25" s="5" customFormat="1" ht="12.75" customHeight="1">
      <c r="A8" s="245">
        <v>3</v>
      </c>
      <c r="B8" s="48" t="s">
        <v>17</v>
      </c>
      <c r="C8" s="156" t="s">
        <v>470</v>
      </c>
      <c r="D8" s="154" t="s">
        <v>468</v>
      </c>
      <c r="E8" s="154" t="s">
        <v>461</v>
      </c>
      <c r="F8" s="154" t="s">
        <v>461</v>
      </c>
      <c r="G8" s="38">
        <v>1987</v>
      </c>
      <c r="H8" s="62">
        <v>22820.1</v>
      </c>
      <c r="I8" s="32" t="s">
        <v>106</v>
      </c>
      <c r="J8" s="19" t="s">
        <v>454</v>
      </c>
      <c r="K8" s="246" t="s">
        <v>15</v>
      </c>
      <c r="L8" s="231" t="s">
        <v>464</v>
      </c>
      <c r="M8" s="154" t="s">
        <v>465</v>
      </c>
      <c r="N8" s="154" t="s">
        <v>457</v>
      </c>
      <c r="O8" s="154" t="s">
        <v>191</v>
      </c>
      <c r="P8" s="154" t="s">
        <v>356</v>
      </c>
      <c r="Q8" s="154" t="s">
        <v>356</v>
      </c>
      <c r="R8" s="154" t="s">
        <v>356</v>
      </c>
      <c r="S8" s="154" t="s">
        <v>356</v>
      </c>
      <c r="T8" s="154" t="s">
        <v>355</v>
      </c>
      <c r="U8" s="154" t="s">
        <v>459</v>
      </c>
      <c r="V8" s="158">
        <v>100</v>
      </c>
      <c r="W8" s="158">
        <v>1</v>
      </c>
      <c r="X8" s="158" t="s">
        <v>461</v>
      </c>
      <c r="Y8" s="158" t="s">
        <v>461</v>
      </c>
    </row>
    <row r="9" spans="1:25" s="5" customFormat="1" ht="12.75" customHeight="1">
      <c r="A9" s="245">
        <v>4</v>
      </c>
      <c r="B9" s="48" t="s">
        <v>18</v>
      </c>
      <c r="C9" s="156" t="s">
        <v>471</v>
      </c>
      <c r="D9" s="154" t="s">
        <v>468</v>
      </c>
      <c r="E9" s="154" t="s">
        <v>461</v>
      </c>
      <c r="F9" s="154" t="s">
        <v>461</v>
      </c>
      <c r="G9" s="38">
        <v>1985</v>
      </c>
      <c r="H9" s="62">
        <v>7117.3</v>
      </c>
      <c r="I9" s="32" t="s">
        <v>106</v>
      </c>
      <c r="J9" s="19" t="s">
        <v>453</v>
      </c>
      <c r="K9" s="246" t="s">
        <v>15</v>
      </c>
      <c r="L9" s="231" t="s">
        <v>464</v>
      </c>
      <c r="M9" s="154" t="s">
        <v>466</v>
      </c>
      <c r="N9" s="154" t="s">
        <v>457</v>
      </c>
      <c r="O9" s="154" t="s">
        <v>191</v>
      </c>
      <c r="P9" s="154" t="s">
        <v>459</v>
      </c>
      <c r="Q9" s="154" t="s">
        <v>459</v>
      </c>
      <c r="R9" s="154" t="s">
        <v>346</v>
      </c>
      <c r="S9" s="154" t="s">
        <v>459</v>
      </c>
      <c r="T9" s="154" t="s">
        <v>355</v>
      </c>
      <c r="U9" s="154" t="s">
        <v>356</v>
      </c>
      <c r="V9" s="158">
        <v>34</v>
      </c>
      <c r="W9" s="158">
        <v>1</v>
      </c>
      <c r="X9" s="158" t="s">
        <v>461</v>
      </c>
      <c r="Y9" s="158" t="s">
        <v>461</v>
      </c>
    </row>
    <row r="10" spans="1:25" s="140" customFormat="1" ht="12.75" customHeight="1">
      <c r="A10" s="286" t="s">
        <v>1</v>
      </c>
      <c r="B10" s="287"/>
      <c r="C10" s="149"/>
      <c r="D10" s="186"/>
      <c r="E10" s="186"/>
      <c r="F10" s="186"/>
      <c r="G10" s="138"/>
      <c r="H10" s="139">
        <f>SUM(H6:H9)</f>
        <v>1070660.4700000002</v>
      </c>
      <c r="I10" s="187"/>
      <c r="J10" s="144"/>
      <c r="K10" s="247"/>
      <c r="L10" s="232"/>
      <c r="M10" s="160"/>
      <c r="N10" s="160"/>
      <c r="O10" s="160"/>
      <c r="P10" s="160"/>
      <c r="Q10" s="160"/>
      <c r="R10" s="160"/>
      <c r="S10" s="160"/>
      <c r="T10" s="160"/>
      <c r="U10" s="160"/>
      <c r="V10" s="160"/>
      <c r="W10" s="160"/>
      <c r="X10" s="160"/>
      <c r="Y10" s="160"/>
    </row>
    <row r="11" spans="1:25" s="155" customFormat="1" ht="18" customHeight="1">
      <c r="A11" s="295" t="s">
        <v>641</v>
      </c>
      <c r="B11" s="296"/>
      <c r="C11" s="296"/>
      <c r="D11" s="296"/>
      <c r="E11" s="296"/>
      <c r="F11" s="296"/>
      <c r="G11" s="296"/>
      <c r="H11" s="296"/>
      <c r="I11" s="296"/>
      <c r="J11" s="296"/>
      <c r="K11" s="297"/>
      <c r="L11" s="233"/>
      <c r="M11" s="161"/>
      <c r="N11" s="161"/>
      <c r="O11" s="161"/>
      <c r="P11" s="161"/>
      <c r="Q11" s="161"/>
      <c r="R11" s="161"/>
      <c r="S11" s="161"/>
      <c r="T11" s="161"/>
      <c r="U11" s="161"/>
      <c r="V11" s="161"/>
      <c r="W11" s="161"/>
      <c r="X11" s="161"/>
      <c r="Y11" s="161"/>
    </row>
    <row r="12" spans="1:25" s="5" customFormat="1" ht="63.75" customHeight="1">
      <c r="A12" s="264">
        <v>1</v>
      </c>
      <c r="B12" s="265" t="s">
        <v>312</v>
      </c>
      <c r="C12" s="156" t="s">
        <v>473</v>
      </c>
      <c r="D12" s="154" t="s">
        <v>468</v>
      </c>
      <c r="E12" s="154" t="s">
        <v>461</v>
      </c>
      <c r="F12" s="154" t="s">
        <v>461</v>
      </c>
      <c r="G12" s="42">
        <v>1950</v>
      </c>
      <c r="H12" s="62">
        <v>91024.4</v>
      </c>
      <c r="I12" s="267" t="s">
        <v>106</v>
      </c>
      <c r="J12" s="154" t="s">
        <v>474</v>
      </c>
      <c r="K12" s="256" t="s">
        <v>475</v>
      </c>
      <c r="L12" s="231" t="s">
        <v>464</v>
      </c>
      <c r="M12" s="154" t="s">
        <v>476</v>
      </c>
      <c r="N12" s="168" t="s">
        <v>477</v>
      </c>
      <c r="O12" s="154" t="s">
        <v>478</v>
      </c>
      <c r="P12" s="154" t="s">
        <v>459</v>
      </c>
      <c r="Q12" s="154" t="s">
        <v>459</v>
      </c>
      <c r="R12" s="154" t="s">
        <v>459</v>
      </c>
      <c r="S12" s="154" t="s">
        <v>354</v>
      </c>
      <c r="T12" s="154" t="s">
        <v>355</v>
      </c>
      <c r="U12" s="154" t="s">
        <v>356</v>
      </c>
      <c r="V12" s="154">
        <v>85</v>
      </c>
      <c r="W12" s="154">
        <v>1</v>
      </c>
      <c r="X12" s="154" t="s">
        <v>461</v>
      </c>
      <c r="Y12" s="154" t="s">
        <v>461</v>
      </c>
    </row>
    <row r="13" spans="1:25" s="5" customFormat="1" ht="25.5" customHeight="1">
      <c r="A13" s="245">
        <v>2</v>
      </c>
      <c r="B13" s="48" t="s">
        <v>63</v>
      </c>
      <c r="C13" s="150"/>
      <c r="D13" s="154" t="s">
        <v>468</v>
      </c>
      <c r="E13" s="154" t="s">
        <v>461</v>
      </c>
      <c r="F13" s="154" t="s">
        <v>461</v>
      </c>
      <c r="G13" s="42">
        <v>1950</v>
      </c>
      <c r="H13" s="62">
        <v>6147.5</v>
      </c>
      <c r="I13" s="32" t="s">
        <v>106</v>
      </c>
      <c r="J13" s="19"/>
      <c r="K13" s="246" t="s">
        <v>62</v>
      </c>
      <c r="L13" s="234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</row>
    <row r="14" spans="1:25" s="5" customFormat="1" ht="24.75" customHeight="1">
      <c r="A14" s="268">
        <v>3</v>
      </c>
      <c r="B14" s="48" t="s">
        <v>64</v>
      </c>
      <c r="C14" s="150"/>
      <c r="D14" s="154" t="s">
        <v>468</v>
      </c>
      <c r="E14" s="154" t="s">
        <v>461</v>
      </c>
      <c r="F14" s="154" t="s">
        <v>461</v>
      </c>
      <c r="G14" s="42">
        <v>1950</v>
      </c>
      <c r="H14" s="62">
        <v>22000</v>
      </c>
      <c r="I14" s="32" t="s">
        <v>106</v>
      </c>
      <c r="J14" s="19"/>
      <c r="K14" s="246" t="s">
        <v>62</v>
      </c>
      <c r="L14" s="234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</row>
    <row r="15" spans="1:25" ht="63.75">
      <c r="A15" s="268">
        <v>4</v>
      </c>
      <c r="B15" s="50" t="s">
        <v>262</v>
      </c>
      <c r="C15" s="162" t="s">
        <v>566</v>
      </c>
      <c r="D15" s="154" t="s">
        <v>468</v>
      </c>
      <c r="E15" s="154" t="s">
        <v>461</v>
      </c>
      <c r="F15" s="154" t="s">
        <v>461</v>
      </c>
      <c r="G15" s="43" t="s">
        <v>263</v>
      </c>
      <c r="H15" s="163">
        <v>166068</v>
      </c>
      <c r="I15" s="32" t="s">
        <v>106</v>
      </c>
      <c r="J15" s="154" t="s">
        <v>453</v>
      </c>
      <c r="K15" s="248" t="s">
        <v>264</v>
      </c>
      <c r="L15" s="231" t="s">
        <v>464</v>
      </c>
      <c r="M15" s="154" t="s">
        <v>483</v>
      </c>
      <c r="N15" s="154" t="s">
        <v>457</v>
      </c>
      <c r="O15" s="154" t="s">
        <v>191</v>
      </c>
      <c r="P15" s="154" t="s">
        <v>459</v>
      </c>
      <c r="Q15" s="154" t="s">
        <v>459</v>
      </c>
      <c r="R15" s="154" t="s">
        <v>459</v>
      </c>
      <c r="S15" s="154" t="s">
        <v>567</v>
      </c>
      <c r="T15" s="154" t="s">
        <v>355</v>
      </c>
      <c r="U15" s="154" t="s">
        <v>356</v>
      </c>
      <c r="V15" s="154">
        <v>200</v>
      </c>
      <c r="W15" s="154">
        <v>1</v>
      </c>
      <c r="X15" s="158" t="s">
        <v>461</v>
      </c>
      <c r="Y15" s="158" t="s">
        <v>461</v>
      </c>
    </row>
    <row r="16" spans="1:25" s="5" customFormat="1" ht="38.25">
      <c r="A16" s="268">
        <v>5</v>
      </c>
      <c r="B16" s="48" t="s">
        <v>137</v>
      </c>
      <c r="C16" s="156" t="s">
        <v>561</v>
      </c>
      <c r="D16" s="154" t="s">
        <v>468</v>
      </c>
      <c r="E16" s="154" t="s">
        <v>461</v>
      </c>
      <c r="F16" s="154" t="s">
        <v>461</v>
      </c>
      <c r="G16" s="42">
        <v>2009</v>
      </c>
      <c r="H16" s="62">
        <v>458183.91</v>
      </c>
      <c r="I16" s="32" t="s">
        <v>133</v>
      </c>
      <c r="J16" s="154" t="s">
        <v>454</v>
      </c>
      <c r="K16" s="249" t="s">
        <v>562</v>
      </c>
      <c r="L16" s="231" t="s">
        <v>464</v>
      </c>
      <c r="M16" s="154" t="s">
        <v>483</v>
      </c>
      <c r="N16" s="154" t="s">
        <v>457</v>
      </c>
      <c r="O16" s="158" t="s">
        <v>191</v>
      </c>
      <c r="P16" s="154" t="s">
        <v>459</v>
      </c>
      <c r="Q16" s="154" t="s">
        <v>459</v>
      </c>
      <c r="R16" s="154" t="s">
        <v>459</v>
      </c>
      <c r="S16" s="154" t="s">
        <v>354</v>
      </c>
      <c r="T16" s="154" t="s">
        <v>355</v>
      </c>
      <c r="U16" s="154" t="s">
        <v>459</v>
      </c>
      <c r="V16" s="154">
        <v>220.58</v>
      </c>
      <c r="W16" s="154">
        <v>1</v>
      </c>
      <c r="X16" s="158" t="s">
        <v>461</v>
      </c>
      <c r="Y16" s="158" t="s">
        <v>461</v>
      </c>
    </row>
    <row r="17" spans="1:25" s="5" customFormat="1" ht="63.75">
      <c r="A17" s="268">
        <v>6</v>
      </c>
      <c r="B17" s="50" t="s">
        <v>272</v>
      </c>
      <c r="C17" s="50"/>
      <c r="D17" s="154" t="s">
        <v>468</v>
      </c>
      <c r="E17" s="154" t="s">
        <v>461</v>
      </c>
      <c r="F17" s="154" t="s">
        <v>461</v>
      </c>
      <c r="G17" s="164" t="s">
        <v>568</v>
      </c>
      <c r="H17" s="163">
        <v>818949.75</v>
      </c>
      <c r="I17" s="32" t="s">
        <v>106</v>
      </c>
      <c r="J17" s="167" t="s">
        <v>611</v>
      </c>
      <c r="K17" s="248" t="s">
        <v>659</v>
      </c>
      <c r="L17" s="235" t="s">
        <v>345</v>
      </c>
      <c r="M17" s="43" t="s">
        <v>346</v>
      </c>
      <c r="N17" s="43" t="s">
        <v>347</v>
      </c>
      <c r="O17" s="43" t="s">
        <v>353</v>
      </c>
      <c r="P17" s="43" t="s">
        <v>354</v>
      </c>
      <c r="Q17" s="43" t="s">
        <v>354</v>
      </c>
      <c r="R17" s="43" t="s">
        <v>354</v>
      </c>
      <c r="S17" s="43" t="s">
        <v>354</v>
      </c>
      <c r="T17" s="43" t="s">
        <v>355</v>
      </c>
      <c r="U17" s="43" t="s">
        <v>354</v>
      </c>
      <c r="V17" s="55"/>
      <c r="W17" s="55">
        <v>1</v>
      </c>
      <c r="X17" s="55" t="s">
        <v>362</v>
      </c>
      <c r="Y17" s="55" t="s">
        <v>362</v>
      </c>
    </row>
    <row r="18" spans="1:25" ht="38.25">
      <c r="A18" s="268">
        <v>7</v>
      </c>
      <c r="B18" s="48" t="s">
        <v>42</v>
      </c>
      <c r="C18" s="162" t="s">
        <v>563</v>
      </c>
      <c r="D18" s="154" t="s">
        <v>468</v>
      </c>
      <c r="E18" s="154" t="s">
        <v>461</v>
      </c>
      <c r="F18" s="154" t="s">
        <v>461</v>
      </c>
      <c r="G18" s="42">
        <v>2007</v>
      </c>
      <c r="H18" s="62">
        <v>358792</v>
      </c>
      <c r="I18" s="32" t="s">
        <v>106</v>
      </c>
      <c r="J18" s="154" t="s">
        <v>454</v>
      </c>
      <c r="K18" s="250" t="s">
        <v>565</v>
      </c>
      <c r="L18" s="231" t="s">
        <v>464</v>
      </c>
      <c r="M18" s="154" t="s">
        <v>483</v>
      </c>
      <c r="N18" s="168" t="s">
        <v>477</v>
      </c>
      <c r="O18" s="169" t="s">
        <v>191</v>
      </c>
      <c r="P18" s="154" t="s">
        <v>354</v>
      </c>
      <c r="Q18" s="154" t="s">
        <v>354</v>
      </c>
      <c r="R18" s="154" t="s">
        <v>354</v>
      </c>
      <c r="S18" s="154" t="s">
        <v>354</v>
      </c>
      <c r="T18" s="154" t="s">
        <v>355</v>
      </c>
      <c r="U18" s="154" t="s">
        <v>354</v>
      </c>
      <c r="V18" s="169">
        <v>48</v>
      </c>
      <c r="W18" s="154">
        <v>1</v>
      </c>
      <c r="X18" s="158" t="s">
        <v>461</v>
      </c>
      <c r="Y18" s="158" t="s">
        <v>461</v>
      </c>
    </row>
    <row r="19" spans="1:25" ht="38.25">
      <c r="A19" s="268">
        <v>8</v>
      </c>
      <c r="B19" s="48" t="s">
        <v>22</v>
      </c>
      <c r="C19" s="162" t="s">
        <v>564</v>
      </c>
      <c r="D19" s="154" t="s">
        <v>468</v>
      </c>
      <c r="E19" s="154" t="s">
        <v>461</v>
      </c>
      <c r="F19" s="154" t="s">
        <v>461</v>
      </c>
      <c r="G19" s="42">
        <v>2007</v>
      </c>
      <c r="H19" s="62">
        <v>24986</v>
      </c>
      <c r="I19" s="32" t="s">
        <v>106</v>
      </c>
      <c r="J19" s="154" t="s">
        <v>454</v>
      </c>
      <c r="K19" s="250" t="s">
        <v>565</v>
      </c>
      <c r="L19" s="231" t="s">
        <v>464</v>
      </c>
      <c r="M19" s="154" t="s">
        <v>483</v>
      </c>
      <c r="N19" s="168" t="s">
        <v>477</v>
      </c>
      <c r="O19" s="169" t="s">
        <v>191</v>
      </c>
      <c r="P19" s="154" t="s">
        <v>354</v>
      </c>
      <c r="Q19" s="154" t="s">
        <v>354</v>
      </c>
      <c r="R19" s="154" t="s">
        <v>354</v>
      </c>
      <c r="S19" s="154" t="s">
        <v>354</v>
      </c>
      <c r="T19" s="154" t="s">
        <v>355</v>
      </c>
      <c r="U19" s="154" t="s">
        <v>354</v>
      </c>
      <c r="V19" s="169">
        <v>98</v>
      </c>
      <c r="W19" s="154">
        <v>1</v>
      </c>
      <c r="X19" s="158" t="s">
        <v>461</v>
      </c>
      <c r="Y19" s="158" t="s">
        <v>461</v>
      </c>
    </row>
    <row r="20" spans="1:25" ht="63.75">
      <c r="A20" s="268">
        <v>9</v>
      </c>
      <c r="B20" s="170" t="s">
        <v>344</v>
      </c>
      <c r="C20" s="318" t="s">
        <v>655</v>
      </c>
      <c r="D20" s="158" t="s">
        <v>461</v>
      </c>
      <c r="E20" s="157" t="s">
        <v>461</v>
      </c>
      <c r="F20" s="157" t="s">
        <v>461</v>
      </c>
      <c r="G20" s="172" t="s">
        <v>363</v>
      </c>
      <c r="H20" s="165">
        <v>100000</v>
      </c>
      <c r="I20" s="166" t="s">
        <v>107</v>
      </c>
      <c r="J20" s="44"/>
      <c r="K20" s="248" t="s">
        <v>348</v>
      </c>
      <c r="L20" s="235" t="s">
        <v>349</v>
      </c>
      <c r="M20" s="43" t="s">
        <v>350</v>
      </c>
      <c r="N20" s="43" t="s">
        <v>351</v>
      </c>
      <c r="O20" s="43" t="s">
        <v>346</v>
      </c>
      <c r="P20" s="43" t="s">
        <v>356</v>
      </c>
      <c r="Q20" s="43" t="s">
        <v>356</v>
      </c>
      <c r="R20" s="43" t="s">
        <v>357</v>
      </c>
      <c r="S20" s="43" t="s">
        <v>358</v>
      </c>
      <c r="T20" s="43" t="s">
        <v>355</v>
      </c>
      <c r="U20" s="43" t="s">
        <v>356</v>
      </c>
      <c r="V20" s="55" t="s">
        <v>359</v>
      </c>
      <c r="W20" s="55">
        <v>2</v>
      </c>
      <c r="X20" s="55" t="s">
        <v>361</v>
      </c>
      <c r="Y20" s="55" t="s">
        <v>362</v>
      </c>
    </row>
    <row r="21" spans="1:25" ht="63.75">
      <c r="A21" s="268">
        <v>10</v>
      </c>
      <c r="B21" s="170" t="s">
        <v>21</v>
      </c>
      <c r="C21" s="319"/>
      <c r="D21" s="158" t="s">
        <v>461</v>
      </c>
      <c r="E21" s="157" t="s">
        <v>461</v>
      </c>
      <c r="F21" s="157" t="s">
        <v>461</v>
      </c>
      <c r="G21" s="172" t="s">
        <v>363</v>
      </c>
      <c r="H21" s="165">
        <v>30000</v>
      </c>
      <c r="I21" s="166" t="s">
        <v>107</v>
      </c>
      <c r="J21" s="44"/>
      <c r="K21" s="248" t="s">
        <v>348</v>
      </c>
      <c r="L21" s="235" t="s">
        <v>352</v>
      </c>
      <c r="M21" s="43" t="s">
        <v>346</v>
      </c>
      <c r="N21" s="43" t="s">
        <v>351</v>
      </c>
      <c r="O21" s="43" t="s">
        <v>346</v>
      </c>
      <c r="P21" s="43" t="s">
        <v>356</v>
      </c>
      <c r="Q21" s="43" t="s">
        <v>356</v>
      </c>
      <c r="R21" s="43" t="s">
        <v>355</v>
      </c>
      <c r="S21" s="43" t="s">
        <v>358</v>
      </c>
      <c r="T21" s="43" t="s">
        <v>355</v>
      </c>
      <c r="U21" s="43" t="s">
        <v>356</v>
      </c>
      <c r="V21" s="55" t="s">
        <v>360</v>
      </c>
      <c r="W21" s="55">
        <v>1</v>
      </c>
      <c r="X21" s="55" t="s">
        <v>362</v>
      </c>
      <c r="Y21" s="55" t="s">
        <v>362</v>
      </c>
    </row>
    <row r="22" spans="1:25" s="140" customFormat="1">
      <c r="A22" s="286" t="s">
        <v>1</v>
      </c>
      <c r="B22" s="287"/>
      <c r="C22" s="149"/>
      <c r="D22" s="186"/>
      <c r="E22" s="186"/>
      <c r="F22" s="186"/>
      <c r="G22" s="138"/>
      <c r="H22" s="139">
        <f>SUM(H12:H21)</f>
        <v>2076151.56</v>
      </c>
      <c r="I22" s="187"/>
      <c r="J22" s="174"/>
      <c r="K22" s="252"/>
      <c r="L22" s="236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</row>
    <row r="23" spans="1:25" s="155" customFormat="1" ht="18" customHeight="1">
      <c r="A23" s="295" t="s">
        <v>642</v>
      </c>
      <c r="B23" s="296"/>
      <c r="C23" s="296"/>
      <c r="D23" s="296"/>
      <c r="E23" s="296"/>
      <c r="F23" s="296"/>
      <c r="G23" s="296"/>
      <c r="H23" s="296"/>
      <c r="I23" s="296"/>
      <c r="J23" s="296"/>
      <c r="K23" s="297"/>
      <c r="L23" s="233"/>
      <c r="M23" s="161"/>
      <c r="N23" s="161"/>
      <c r="O23" s="161"/>
      <c r="P23" s="161"/>
      <c r="Q23" s="161"/>
      <c r="R23" s="161"/>
      <c r="S23" s="161"/>
      <c r="T23" s="161"/>
      <c r="U23" s="161"/>
      <c r="V23" s="161"/>
      <c r="W23" s="161"/>
      <c r="X23" s="161"/>
      <c r="Y23" s="161"/>
    </row>
    <row r="24" spans="1:25" ht="12.75" customHeight="1">
      <c r="A24" s="245">
        <v>1</v>
      </c>
      <c r="B24" s="49" t="s">
        <v>100</v>
      </c>
      <c r="C24" s="162" t="s">
        <v>516</v>
      </c>
      <c r="D24" s="154" t="s">
        <v>468</v>
      </c>
      <c r="E24" s="154" t="s">
        <v>461</v>
      </c>
      <c r="F24" s="154" t="s">
        <v>461</v>
      </c>
      <c r="G24" s="154">
        <v>1980</v>
      </c>
      <c r="H24" s="117">
        <v>670000</v>
      </c>
      <c r="I24" s="187" t="s">
        <v>107</v>
      </c>
      <c r="J24" s="154" t="s">
        <v>454</v>
      </c>
      <c r="K24" s="246" t="s">
        <v>101</v>
      </c>
      <c r="L24" s="237" t="s">
        <v>349</v>
      </c>
      <c r="M24" s="159" t="s">
        <v>483</v>
      </c>
      <c r="N24" s="154" t="s">
        <v>457</v>
      </c>
      <c r="O24" s="154" t="s">
        <v>521</v>
      </c>
      <c r="P24" s="157" t="s">
        <v>354</v>
      </c>
      <c r="Q24" s="159" t="s">
        <v>354</v>
      </c>
      <c r="R24" s="154" t="s">
        <v>459</v>
      </c>
      <c r="S24" s="154" t="str">
        <f>S66</f>
        <v>bardzo dobry</v>
      </c>
      <c r="T24" s="154" t="s">
        <v>355</v>
      </c>
      <c r="U24" s="154" t="str">
        <f>R66</f>
        <v>dobry</v>
      </c>
      <c r="V24" s="154">
        <v>500</v>
      </c>
      <c r="W24" s="154">
        <v>1</v>
      </c>
      <c r="X24" s="154" t="s">
        <v>509</v>
      </c>
      <c r="Y24" s="154" t="s">
        <v>461</v>
      </c>
    </row>
    <row r="25" spans="1:25" ht="25.5" customHeight="1">
      <c r="A25" s="245">
        <v>2</v>
      </c>
      <c r="B25" s="48" t="s">
        <v>102</v>
      </c>
      <c r="C25" s="162" t="s">
        <v>517</v>
      </c>
      <c r="D25" s="154" t="s">
        <v>468</v>
      </c>
      <c r="E25" s="154" t="s">
        <v>461</v>
      </c>
      <c r="F25" s="154" t="s">
        <v>461</v>
      </c>
      <c r="G25" s="154">
        <v>1980</v>
      </c>
      <c r="H25" s="117">
        <v>325000</v>
      </c>
      <c r="I25" s="187" t="s">
        <v>107</v>
      </c>
      <c r="J25" s="154" t="s">
        <v>454</v>
      </c>
      <c r="K25" s="246" t="s">
        <v>86</v>
      </c>
      <c r="L25" s="237" t="s">
        <v>349</v>
      </c>
      <c r="M25" s="159" t="s">
        <v>483</v>
      </c>
      <c r="N25" s="154" t="s">
        <v>522</v>
      </c>
      <c r="O25" s="154" t="s">
        <v>523</v>
      </c>
      <c r="P25" s="157" t="s">
        <v>354</v>
      </c>
      <c r="Q25" s="159" t="s">
        <v>459</v>
      </c>
      <c r="R25" s="154" t="s">
        <v>459</v>
      </c>
      <c r="S25" s="154" t="str">
        <f>S24</f>
        <v>bardzo dobry</v>
      </c>
      <c r="T25" s="154" t="s">
        <v>355</v>
      </c>
      <c r="U25" s="154" t="str">
        <f>R25</f>
        <v>dobry</v>
      </c>
      <c r="V25" s="154">
        <v>542</v>
      </c>
      <c r="W25" s="154">
        <v>1</v>
      </c>
      <c r="X25" s="154" t="s">
        <v>461</v>
      </c>
      <c r="Y25" s="154" t="s">
        <v>461</v>
      </c>
    </row>
    <row r="26" spans="1:25" ht="51">
      <c r="A26" s="245">
        <v>3</v>
      </c>
      <c r="B26" s="48" t="s">
        <v>103</v>
      </c>
      <c r="C26" s="162" t="s">
        <v>518</v>
      </c>
      <c r="D26" s="154" t="s">
        <v>468</v>
      </c>
      <c r="E26" s="154" t="s">
        <v>461</v>
      </c>
      <c r="F26" s="154" t="s">
        <v>519</v>
      </c>
      <c r="G26" s="154" t="s">
        <v>520</v>
      </c>
      <c r="H26" s="117">
        <v>659000</v>
      </c>
      <c r="I26" s="187" t="s">
        <v>107</v>
      </c>
      <c r="J26" s="154" t="s">
        <v>454</v>
      </c>
      <c r="K26" s="246" t="s">
        <v>104</v>
      </c>
      <c r="L26" s="237" t="s">
        <v>349</v>
      </c>
      <c r="M26" s="159" t="s">
        <v>350</v>
      </c>
      <c r="N26" s="154" t="s">
        <v>524</v>
      </c>
      <c r="O26" s="157" t="s">
        <v>525</v>
      </c>
      <c r="P26" s="159" t="s">
        <v>459</v>
      </c>
      <c r="Q26" s="154" t="s">
        <v>356</v>
      </c>
      <c r="R26" s="154" t="str">
        <f>Q66</f>
        <v>dobry</v>
      </c>
      <c r="S26" s="154" t="str">
        <f>R26</f>
        <v>dobry</v>
      </c>
      <c r="T26" s="154" t="s">
        <v>355</v>
      </c>
      <c r="U26" s="154" t="str">
        <f>S26</f>
        <v>dobry</v>
      </c>
      <c r="V26" s="154">
        <v>650</v>
      </c>
      <c r="W26" s="154">
        <v>3</v>
      </c>
      <c r="X26" s="154" t="s">
        <v>468</v>
      </c>
      <c r="Y26" s="154" t="s">
        <v>461</v>
      </c>
    </row>
    <row r="27" spans="1:25" s="140" customFormat="1">
      <c r="A27" s="286" t="s">
        <v>1</v>
      </c>
      <c r="B27" s="287"/>
      <c r="C27" s="149"/>
      <c r="D27" s="186"/>
      <c r="E27" s="186"/>
      <c r="F27" s="186"/>
      <c r="G27" s="138"/>
      <c r="H27" s="139">
        <f>SUM(H24:H26)</f>
        <v>1654000</v>
      </c>
      <c r="I27" s="187"/>
      <c r="J27" s="160"/>
      <c r="K27" s="247"/>
      <c r="L27" s="238"/>
      <c r="M27" s="175"/>
      <c r="N27" s="160"/>
      <c r="O27" s="176"/>
      <c r="P27" s="175"/>
      <c r="Q27" s="160"/>
      <c r="R27" s="160"/>
      <c r="S27" s="160"/>
      <c r="T27" s="160"/>
      <c r="U27" s="160"/>
      <c r="V27" s="160"/>
      <c r="W27" s="160"/>
      <c r="X27" s="160"/>
      <c r="Y27" s="160"/>
    </row>
    <row r="28" spans="1:25" s="155" customFormat="1" ht="18" customHeight="1">
      <c r="A28" s="295" t="s">
        <v>643</v>
      </c>
      <c r="B28" s="296"/>
      <c r="C28" s="296"/>
      <c r="D28" s="296"/>
      <c r="E28" s="296"/>
      <c r="F28" s="296"/>
      <c r="G28" s="296"/>
      <c r="H28" s="296"/>
      <c r="I28" s="296"/>
      <c r="J28" s="296"/>
      <c r="K28" s="297"/>
      <c r="L28" s="233"/>
      <c r="M28" s="161"/>
      <c r="N28" s="161"/>
      <c r="O28" s="161"/>
      <c r="P28" s="161"/>
      <c r="Q28" s="161"/>
      <c r="R28" s="161"/>
      <c r="S28" s="161"/>
      <c r="T28" s="161"/>
      <c r="U28" s="161"/>
      <c r="V28" s="161"/>
      <c r="W28" s="161"/>
      <c r="X28" s="161"/>
      <c r="Y28" s="161"/>
    </row>
    <row r="29" spans="1:25" ht="25.5">
      <c r="A29" s="245">
        <v>1</v>
      </c>
      <c r="B29" s="162" t="s">
        <v>649</v>
      </c>
      <c r="C29" s="162" t="s">
        <v>578</v>
      </c>
      <c r="D29" s="154" t="s">
        <v>468</v>
      </c>
      <c r="E29" s="154" t="s">
        <v>461</v>
      </c>
      <c r="F29" s="154" t="s">
        <v>461</v>
      </c>
      <c r="G29" s="154">
        <v>1970</v>
      </c>
      <c r="H29" s="117">
        <v>207000</v>
      </c>
      <c r="I29" s="187" t="s">
        <v>107</v>
      </c>
      <c r="J29" s="154" t="s">
        <v>454</v>
      </c>
      <c r="K29" s="246" t="s">
        <v>95</v>
      </c>
      <c r="L29" s="239" t="s">
        <v>345</v>
      </c>
      <c r="M29" s="159" t="s">
        <v>483</v>
      </c>
      <c r="N29" s="154" t="s">
        <v>484</v>
      </c>
      <c r="O29" s="154" t="s">
        <v>534</v>
      </c>
      <c r="P29" s="154" t="s">
        <v>356</v>
      </c>
      <c r="Q29" s="154" t="s">
        <v>459</v>
      </c>
      <c r="R29" s="154" t="s">
        <v>459</v>
      </c>
      <c r="S29" s="154" t="s">
        <v>459</v>
      </c>
      <c r="T29" s="154" t="s">
        <v>355</v>
      </c>
      <c r="U29" s="154" t="s">
        <v>459</v>
      </c>
      <c r="V29" s="154">
        <f>284+70</f>
        <v>354</v>
      </c>
      <c r="W29" s="154">
        <v>2</v>
      </c>
      <c r="X29" s="154" t="s">
        <v>535</v>
      </c>
      <c r="Y29" s="154" t="s">
        <v>461</v>
      </c>
    </row>
    <row r="30" spans="1:25" ht="25.5">
      <c r="A30" s="245">
        <v>2</v>
      </c>
      <c r="B30" s="118" t="s">
        <v>672</v>
      </c>
      <c r="C30" s="162" t="s">
        <v>536</v>
      </c>
      <c r="D30" s="154" t="s">
        <v>468</v>
      </c>
      <c r="E30" s="154" t="s">
        <v>461</v>
      </c>
      <c r="F30" s="154" t="s">
        <v>461</v>
      </c>
      <c r="G30" s="154">
        <v>2006</v>
      </c>
      <c r="H30" s="62">
        <v>625816.96</v>
      </c>
      <c r="I30" s="32" t="s">
        <v>106</v>
      </c>
      <c r="J30" s="154" t="s">
        <v>537</v>
      </c>
      <c r="K30" s="246" t="s">
        <v>139</v>
      </c>
      <c r="L30" s="231" t="s">
        <v>538</v>
      </c>
      <c r="M30" s="154" t="s">
        <v>539</v>
      </c>
      <c r="N30" s="154" t="s">
        <v>540</v>
      </c>
      <c r="O30" s="154" t="s">
        <v>191</v>
      </c>
      <c r="P30" s="154" t="s">
        <v>354</v>
      </c>
      <c r="Q30" s="154" t="s">
        <v>354</v>
      </c>
      <c r="R30" s="154" t="s">
        <v>354</v>
      </c>
      <c r="S30" s="154" t="s">
        <v>354</v>
      </c>
      <c r="T30" s="154" t="s">
        <v>355</v>
      </c>
      <c r="U30" s="154" t="s">
        <v>354</v>
      </c>
      <c r="V30" s="154">
        <v>231</v>
      </c>
      <c r="W30" s="154">
        <v>1</v>
      </c>
      <c r="X30" s="154" t="s">
        <v>461</v>
      </c>
      <c r="Y30" s="154" t="s">
        <v>461</v>
      </c>
    </row>
    <row r="31" spans="1:25" s="5" customFormat="1" ht="25.5">
      <c r="A31" s="294">
        <v>3</v>
      </c>
      <c r="B31" s="298" t="s">
        <v>648</v>
      </c>
      <c r="C31" s="162" t="s">
        <v>627</v>
      </c>
      <c r="D31" s="154" t="s">
        <v>468</v>
      </c>
      <c r="E31" s="154" t="s">
        <v>461</v>
      </c>
      <c r="F31" s="154" t="s">
        <v>461</v>
      </c>
      <c r="G31" s="154">
        <v>1970</v>
      </c>
      <c r="H31" s="117">
        <v>185000</v>
      </c>
      <c r="I31" s="299" t="s">
        <v>107</v>
      </c>
      <c r="J31" s="154" t="s">
        <v>454</v>
      </c>
      <c r="K31" s="249" t="s">
        <v>631</v>
      </c>
      <c r="L31" s="240" t="s">
        <v>349</v>
      </c>
      <c r="M31" s="154" t="s">
        <v>350</v>
      </c>
      <c r="N31" s="154" t="s">
        <v>542</v>
      </c>
      <c r="O31" s="154" t="s">
        <v>585</v>
      </c>
      <c r="P31" s="154" t="s">
        <v>356</v>
      </c>
      <c r="Q31" s="154" t="str">
        <f>Q26</f>
        <v>dostateczny</v>
      </c>
      <c r="R31" s="154" t="s">
        <v>459</v>
      </c>
      <c r="S31" s="154" t="s">
        <v>356</v>
      </c>
      <c r="T31" s="154" t="s">
        <v>355</v>
      </c>
      <c r="U31" s="154" t="s">
        <v>356</v>
      </c>
      <c r="V31" s="154">
        <v>283</v>
      </c>
      <c r="W31" s="154">
        <v>2</v>
      </c>
      <c r="X31" s="154" t="s">
        <v>461</v>
      </c>
      <c r="Y31" s="154" t="s">
        <v>461</v>
      </c>
    </row>
    <row r="32" spans="1:25" s="5" customFormat="1" ht="38.25">
      <c r="A32" s="294"/>
      <c r="B32" s="298"/>
      <c r="C32" s="162" t="s">
        <v>628</v>
      </c>
      <c r="D32" s="154" t="s">
        <v>468</v>
      </c>
      <c r="E32" s="154" t="s">
        <v>461</v>
      </c>
      <c r="F32" s="154" t="s">
        <v>461</v>
      </c>
      <c r="G32" s="177" t="s">
        <v>629</v>
      </c>
      <c r="H32" s="117">
        <v>37000</v>
      </c>
      <c r="I32" s="299"/>
      <c r="J32" s="32" t="s">
        <v>453</v>
      </c>
      <c r="K32" s="249" t="s">
        <v>630</v>
      </c>
      <c r="L32" s="237" t="s">
        <v>464</v>
      </c>
      <c r="M32" s="154" t="s">
        <v>350</v>
      </c>
      <c r="N32" s="154" t="s">
        <v>584</v>
      </c>
      <c r="O32" s="159" t="s">
        <v>191</v>
      </c>
      <c r="P32" s="154" t="s">
        <v>356</v>
      </c>
      <c r="Q32" s="154" t="s">
        <v>356</v>
      </c>
      <c r="R32" s="154" t="s">
        <v>355</v>
      </c>
      <c r="S32" s="154" t="s">
        <v>567</v>
      </c>
      <c r="T32" s="154" t="s">
        <v>355</v>
      </c>
      <c r="U32" s="154" t="s">
        <v>356</v>
      </c>
      <c r="V32" s="154">
        <v>38</v>
      </c>
      <c r="W32" s="154">
        <v>1</v>
      </c>
      <c r="X32" s="154" t="s">
        <v>461</v>
      </c>
      <c r="Y32" s="154" t="s">
        <v>461</v>
      </c>
    </row>
    <row r="33" spans="1:25" ht="25.5">
      <c r="A33" s="245">
        <v>4</v>
      </c>
      <c r="B33" s="48" t="s">
        <v>647</v>
      </c>
      <c r="C33" s="162" t="s">
        <v>613</v>
      </c>
      <c r="D33" s="154" t="s">
        <v>468</v>
      </c>
      <c r="E33" s="154" t="s">
        <v>461</v>
      </c>
      <c r="F33" s="154" t="s">
        <v>461</v>
      </c>
      <c r="G33" s="38">
        <v>1974</v>
      </c>
      <c r="H33" s="117">
        <v>67000</v>
      </c>
      <c r="I33" s="187" t="s">
        <v>107</v>
      </c>
      <c r="J33" s="154" t="s">
        <v>454</v>
      </c>
      <c r="K33" s="246" t="s">
        <v>96</v>
      </c>
      <c r="L33" s="240" t="s">
        <v>541</v>
      </c>
      <c r="M33" s="154" t="s">
        <v>483</v>
      </c>
      <c r="N33" s="154" t="s">
        <v>542</v>
      </c>
      <c r="O33" s="154" t="s">
        <v>543</v>
      </c>
      <c r="P33" s="154" t="s">
        <v>356</v>
      </c>
      <c r="Q33" s="154" t="s">
        <v>459</v>
      </c>
      <c r="R33" s="154" t="s">
        <v>544</v>
      </c>
      <c r="S33" s="154" t="s">
        <v>460</v>
      </c>
      <c r="T33" s="154" t="s">
        <v>355</v>
      </c>
      <c r="U33" s="154" t="s">
        <v>356</v>
      </c>
      <c r="V33" s="154">
        <v>238</v>
      </c>
      <c r="W33" s="154">
        <v>1</v>
      </c>
      <c r="X33" s="154" t="s">
        <v>461</v>
      </c>
      <c r="Y33" s="154" t="s">
        <v>461</v>
      </c>
    </row>
    <row r="34" spans="1:25" s="5" customFormat="1" ht="51">
      <c r="A34" s="245">
        <v>5</v>
      </c>
      <c r="B34" s="162" t="s">
        <v>646</v>
      </c>
      <c r="C34" s="162" t="s">
        <v>635</v>
      </c>
      <c r="D34" s="154" t="s">
        <v>468</v>
      </c>
      <c r="E34" s="154" t="s">
        <v>461</v>
      </c>
      <c r="F34" s="154" t="s">
        <v>461</v>
      </c>
      <c r="G34" s="38" t="s">
        <v>191</v>
      </c>
      <c r="H34" s="62">
        <v>37920</v>
      </c>
      <c r="I34" s="32" t="s">
        <v>106</v>
      </c>
      <c r="J34" s="154" t="s">
        <v>454</v>
      </c>
      <c r="K34" s="249" t="s">
        <v>636</v>
      </c>
      <c r="L34" s="240" t="s">
        <v>345</v>
      </c>
      <c r="M34" s="154" t="s">
        <v>350</v>
      </c>
      <c r="N34" s="154" t="s">
        <v>637</v>
      </c>
      <c r="O34" s="154" t="s">
        <v>638</v>
      </c>
      <c r="P34" s="154" t="s">
        <v>356</v>
      </c>
      <c r="Q34" s="154" t="s">
        <v>459</v>
      </c>
      <c r="R34" s="154" t="s">
        <v>356</v>
      </c>
      <c r="S34" s="154" t="s">
        <v>356</v>
      </c>
      <c r="T34" s="154" t="s">
        <v>355</v>
      </c>
      <c r="U34" s="154" t="s">
        <v>356</v>
      </c>
      <c r="V34" s="154">
        <v>47.4</v>
      </c>
      <c r="W34" s="154">
        <v>1</v>
      </c>
      <c r="X34" s="154" t="s">
        <v>461</v>
      </c>
      <c r="Y34" s="154" t="s">
        <v>461</v>
      </c>
    </row>
    <row r="35" spans="1:25" ht="25.5" customHeight="1">
      <c r="A35" s="264">
        <v>6</v>
      </c>
      <c r="B35" s="48" t="s">
        <v>650</v>
      </c>
      <c r="C35" s="162" t="s">
        <v>545</v>
      </c>
      <c r="D35" s="154" t="s">
        <v>468</v>
      </c>
      <c r="E35" s="154" t="s">
        <v>461</v>
      </c>
      <c r="F35" s="154" t="s">
        <v>461</v>
      </c>
      <c r="G35" s="154" t="s">
        <v>546</v>
      </c>
      <c r="H35" s="117">
        <v>41000</v>
      </c>
      <c r="I35" s="187" t="s">
        <v>107</v>
      </c>
      <c r="J35" s="154" t="s">
        <v>454</v>
      </c>
      <c r="K35" s="246" t="s">
        <v>296</v>
      </c>
      <c r="L35" s="231" t="s">
        <v>547</v>
      </c>
      <c r="M35" s="154" t="s">
        <v>548</v>
      </c>
      <c r="N35" s="154" t="s">
        <v>484</v>
      </c>
      <c r="O35" s="154" t="s">
        <v>549</v>
      </c>
      <c r="P35" s="154" t="s">
        <v>459</v>
      </c>
      <c r="Q35" s="154" t="s">
        <v>459</v>
      </c>
      <c r="R35" s="154" t="s">
        <v>459</v>
      </c>
      <c r="S35" s="154" t="s">
        <v>459</v>
      </c>
      <c r="T35" s="154" t="s">
        <v>355</v>
      </c>
      <c r="U35" s="154" t="s">
        <v>459</v>
      </c>
      <c r="V35" s="154">
        <v>180</v>
      </c>
      <c r="W35" s="154">
        <v>1</v>
      </c>
      <c r="X35" s="154" t="s">
        <v>461</v>
      </c>
      <c r="Y35" s="154" t="s">
        <v>461</v>
      </c>
    </row>
    <row r="36" spans="1:25" ht="25.5" customHeight="1">
      <c r="A36" s="264">
        <v>7</v>
      </c>
      <c r="B36" s="48" t="s">
        <v>651</v>
      </c>
      <c r="C36" s="162" t="s">
        <v>550</v>
      </c>
      <c r="D36" s="154" t="s">
        <v>468</v>
      </c>
      <c r="E36" s="154" t="s">
        <v>461</v>
      </c>
      <c r="F36" s="154" t="s">
        <v>461</v>
      </c>
      <c r="G36" s="154">
        <v>1898</v>
      </c>
      <c r="H36" s="117">
        <v>80000</v>
      </c>
      <c r="I36" s="187" t="s">
        <v>107</v>
      </c>
      <c r="J36" s="32"/>
      <c r="K36" s="246" t="s">
        <v>97</v>
      </c>
      <c r="L36" s="231" t="s">
        <v>349</v>
      </c>
      <c r="M36" s="154" t="s">
        <v>350</v>
      </c>
      <c r="N36" s="154" t="s">
        <v>528</v>
      </c>
      <c r="O36" s="154" t="s">
        <v>551</v>
      </c>
      <c r="P36" s="154" t="s">
        <v>356</v>
      </c>
      <c r="Q36" s="154" t="s">
        <v>459</v>
      </c>
      <c r="R36" s="154" t="s">
        <v>459</v>
      </c>
      <c r="S36" s="154" t="s">
        <v>356</v>
      </c>
      <c r="T36" s="154" t="s">
        <v>355</v>
      </c>
      <c r="U36" s="154" t="s">
        <v>356</v>
      </c>
      <c r="V36" s="154">
        <v>127</v>
      </c>
      <c r="W36" s="154">
        <v>1</v>
      </c>
      <c r="X36" s="154" t="s">
        <v>461</v>
      </c>
      <c r="Y36" s="154" t="s">
        <v>461</v>
      </c>
    </row>
    <row r="37" spans="1:25" s="5" customFormat="1" ht="51">
      <c r="A37" s="264">
        <v>8</v>
      </c>
      <c r="B37" s="48" t="s">
        <v>652</v>
      </c>
      <c r="C37" s="162" t="s">
        <v>632</v>
      </c>
      <c r="D37" s="154" t="s">
        <v>468</v>
      </c>
      <c r="E37" s="154" t="s">
        <v>461</v>
      </c>
      <c r="F37" s="154" t="s">
        <v>461</v>
      </c>
      <c r="G37" s="38">
        <v>1970</v>
      </c>
      <c r="H37" s="62">
        <v>38300</v>
      </c>
      <c r="I37" s="32" t="s">
        <v>106</v>
      </c>
      <c r="J37" s="154" t="s">
        <v>454</v>
      </c>
      <c r="K37" s="249" t="s">
        <v>633</v>
      </c>
      <c r="L37" s="231" t="s">
        <v>345</v>
      </c>
      <c r="M37" s="154" t="s">
        <v>350</v>
      </c>
      <c r="N37" s="154" t="s">
        <v>528</v>
      </c>
      <c r="O37" s="154" t="s">
        <v>634</v>
      </c>
      <c r="P37" s="154" t="s">
        <v>356</v>
      </c>
      <c r="Q37" s="154" t="s">
        <v>356</v>
      </c>
      <c r="R37" s="154" t="s">
        <v>356</v>
      </c>
      <c r="S37" s="154" t="s">
        <v>356</v>
      </c>
      <c r="T37" s="154" t="s">
        <v>355</v>
      </c>
      <c r="U37" s="154" t="s">
        <v>356</v>
      </c>
      <c r="V37" s="154">
        <v>271.12</v>
      </c>
      <c r="W37" s="154">
        <v>1</v>
      </c>
      <c r="X37" s="154" t="s">
        <v>461</v>
      </c>
      <c r="Y37" s="154" t="s">
        <v>461</v>
      </c>
    </row>
    <row r="38" spans="1:25" ht="25.5" customHeight="1">
      <c r="A38" s="264">
        <v>9</v>
      </c>
      <c r="B38" s="48" t="s">
        <v>653</v>
      </c>
      <c r="C38" s="162" t="s">
        <v>526</v>
      </c>
      <c r="D38" s="154" t="s">
        <v>468</v>
      </c>
      <c r="E38" s="154" t="s">
        <v>461</v>
      </c>
      <c r="F38" s="154" t="s">
        <v>654</v>
      </c>
      <c r="G38" s="38">
        <v>1900</v>
      </c>
      <c r="H38" s="117">
        <v>37000</v>
      </c>
      <c r="I38" s="187" t="s">
        <v>107</v>
      </c>
      <c r="J38" s="154" t="s">
        <v>454</v>
      </c>
      <c r="K38" s="246" t="s">
        <v>98</v>
      </c>
      <c r="L38" s="231" t="s">
        <v>345</v>
      </c>
      <c r="M38" s="154" t="s">
        <v>350</v>
      </c>
      <c r="N38" s="154" t="s">
        <v>528</v>
      </c>
      <c r="O38" s="154" t="s">
        <v>529</v>
      </c>
      <c r="P38" s="154" t="s">
        <v>356</v>
      </c>
      <c r="Q38" s="154" t="s">
        <v>459</v>
      </c>
      <c r="R38" s="154" t="s">
        <v>459</v>
      </c>
      <c r="S38" s="154" t="s">
        <v>354</v>
      </c>
      <c r="T38" s="154" t="s">
        <v>355</v>
      </c>
      <c r="U38" s="154" t="s">
        <v>459</v>
      </c>
      <c r="V38" s="154">
        <v>120</v>
      </c>
      <c r="W38" s="154">
        <v>1</v>
      </c>
      <c r="X38" s="154" t="s">
        <v>461</v>
      </c>
      <c r="Y38" s="154" t="s">
        <v>461</v>
      </c>
    </row>
    <row r="39" spans="1:25" ht="51">
      <c r="A39" s="264">
        <v>10</v>
      </c>
      <c r="B39" s="48" t="s">
        <v>138</v>
      </c>
      <c r="C39" s="162" t="s">
        <v>552</v>
      </c>
      <c r="D39" s="154" t="s">
        <v>461</v>
      </c>
      <c r="E39" s="154" t="s">
        <v>468</v>
      </c>
      <c r="F39" s="154" t="s">
        <v>553</v>
      </c>
      <c r="G39" s="42" t="s">
        <v>210</v>
      </c>
      <c r="H39" s="62">
        <v>68600</v>
      </c>
      <c r="I39" s="32" t="s">
        <v>106</v>
      </c>
      <c r="J39" s="154" t="s">
        <v>556</v>
      </c>
      <c r="K39" s="246" t="s">
        <v>200</v>
      </c>
      <c r="L39" s="231" t="s">
        <v>345</v>
      </c>
      <c r="M39" s="154" t="s">
        <v>350</v>
      </c>
      <c r="N39" s="154" t="s">
        <v>528</v>
      </c>
      <c r="O39" s="154" t="s">
        <v>554</v>
      </c>
      <c r="P39" s="154" t="s">
        <v>356</v>
      </c>
      <c r="Q39" s="154" t="s">
        <v>356</v>
      </c>
      <c r="R39" s="154" t="s">
        <v>555</v>
      </c>
      <c r="S39" s="154" t="s">
        <v>356</v>
      </c>
      <c r="T39" s="154" t="s">
        <v>355</v>
      </c>
      <c r="U39" s="154" t="s">
        <v>459</v>
      </c>
      <c r="V39" s="178">
        <v>63.22</v>
      </c>
      <c r="W39" s="154">
        <v>1</v>
      </c>
      <c r="X39" s="154" t="s">
        <v>468</v>
      </c>
      <c r="Y39" s="154" t="s">
        <v>461</v>
      </c>
    </row>
    <row r="40" spans="1:25" s="39" customFormat="1" ht="51">
      <c r="A40" s="264">
        <v>11</v>
      </c>
      <c r="B40" s="48" t="s">
        <v>663</v>
      </c>
      <c r="C40" s="162" t="s">
        <v>557</v>
      </c>
      <c r="D40" s="154" t="s">
        <v>468</v>
      </c>
      <c r="E40" s="154" t="s">
        <v>461</v>
      </c>
      <c r="F40" s="154" t="s">
        <v>461</v>
      </c>
      <c r="G40" s="38">
        <v>1930</v>
      </c>
      <c r="H40" s="117">
        <v>192000</v>
      </c>
      <c r="I40" s="187" t="s">
        <v>107</v>
      </c>
      <c r="J40" s="154" t="s">
        <v>453</v>
      </c>
      <c r="K40" s="288" t="s">
        <v>99</v>
      </c>
      <c r="L40" s="231" t="s">
        <v>349</v>
      </c>
      <c r="M40" s="154" t="s">
        <v>350</v>
      </c>
      <c r="N40" s="157" t="s">
        <v>558</v>
      </c>
      <c r="O40" s="154" t="s">
        <v>559</v>
      </c>
      <c r="P40" s="154" t="s">
        <v>459</v>
      </c>
      <c r="Q40" s="154" t="s">
        <v>459</v>
      </c>
      <c r="R40" s="154" t="s">
        <v>459</v>
      </c>
      <c r="S40" s="154" t="s">
        <v>354</v>
      </c>
      <c r="T40" s="154" t="s">
        <v>355</v>
      </c>
      <c r="U40" s="154" t="s">
        <v>560</v>
      </c>
      <c r="V40" s="154">
        <v>314.39999999999998</v>
      </c>
      <c r="W40" s="154">
        <v>3</v>
      </c>
      <c r="X40" s="154" t="s">
        <v>468</v>
      </c>
      <c r="Y40" s="154" t="s">
        <v>461</v>
      </c>
    </row>
    <row r="41" spans="1:25" ht="25.5" customHeight="1">
      <c r="A41" s="272">
        <v>12</v>
      </c>
      <c r="B41" s="284" t="s">
        <v>673</v>
      </c>
      <c r="C41" s="284" t="s">
        <v>673</v>
      </c>
      <c r="D41" s="276" t="s">
        <v>468</v>
      </c>
      <c r="E41" s="276" t="s">
        <v>461</v>
      </c>
      <c r="F41" s="276" t="s">
        <v>461</v>
      </c>
      <c r="G41" s="283">
        <v>1930</v>
      </c>
      <c r="H41" s="62">
        <v>71515.64</v>
      </c>
      <c r="I41" s="273" t="s">
        <v>106</v>
      </c>
      <c r="J41" s="154" t="s">
        <v>453</v>
      </c>
      <c r="K41" s="289"/>
      <c r="L41" s="276" t="s">
        <v>349</v>
      </c>
      <c r="M41" s="276" t="s">
        <v>350</v>
      </c>
      <c r="N41" s="285" t="s">
        <v>674</v>
      </c>
      <c r="O41" s="276" t="s">
        <v>675</v>
      </c>
      <c r="P41" s="276" t="s">
        <v>676</v>
      </c>
      <c r="Q41" s="276" t="s">
        <v>676</v>
      </c>
      <c r="R41" s="276" t="s">
        <v>355</v>
      </c>
      <c r="S41" s="276" t="s">
        <v>354</v>
      </c>
      <c r="T41" s="276" t="s">
        <v>355</v>
      </c>
      <c r="U41" s="276" t="s">
        <v>354</v>
      </c>
      <c r="V41" s="276">
        <v>82</v>
      </c>
      <c r="W41" s="276">
        <v>1</v>
      </c>
      <c r="X41" s="276" t="s">
        <v>461</v>
      </c>
      <c r="Y41" s="276" t="s">
        <v>461</v>
      </c>
    </row>
    <row r="42" spans="1:25" s="148" customFormat="1" ht="38.25" customHeight="1">
      <c r="A42" s="272">
        <v>13</v>
      </c>
      <c r="B42" s="265" t="s">
        <v>75</v>
      </c>
      <c r="C42" s="162" t="s">
        <v>569</v>
      </c>
      <c r="D42" s="154" t="s">
        <v>468</v>
      </c>
      <c r="E42" s="154" t="s">
        <v>461</v>
      </c>
      <c r="F42" s="154" t="s">
        <v>461</v>
      </c>
      <c r="G42" s="42">
        <v>1950</v>
      </c>
      <c r="H42" s="117">
        <v>283000</v>
      </c>
      <c r="I42" s="266" t="s">
        <v>107</v>
      </c>
      <c r="J42" s="154" t="s">
        <v>570</v>
      </c>
      <c r="K42" s="249" t="s">
        <v>573</v>
      </c>
      <c r="L42" s="231" t="s">
        <v>345</v>
      </c>
      <c r="M42" s="154" t="s">
        <v>483</v>
      </c>
      <c r="N42" s="154" t="s">
        <v>571</v>
      </c>
      <c r="O42" s="154" t="s">
        <v>572</v>
      </c>
      <c r="P42" s="154" t="s">
        <v>356</v>
      </c>
      <c r="Q42" s="154" t="s">
        <v>356</v>
      </c>
      <c r="R42" s="154" t="s">
        <v>356</v>
      </c>
      <c r="S42" s="154" t="s">
        <v>356</v>
      </c>
      <c r="T42" s="154" t="s">
        <v>355</v>
      </c>
      <c r="U42" s="154" t="s">
        <v>356</v>
      </c>
      <c r="V42" s="154">
        <v>243</v>
      </c>
      <c r="W42" s="154">
        <v>1</v>
      </c>
      <c r="X42" s="154" t="s">
        <v>461</v>
      </c>
      <c r="Y42" s="154" t="s">
        <v>461</v>
      </c>
    </row>
    <row r="43" spans="1:25" s="7" customFormat="1" ht="24" customHeight="1">
      <c r="A43" s="272">
        <v>14</v>
      </c>
      <c r="B43" s="48" t="s">
        <v>76</v>
      </c>
      <c r="C43" s="179"/>
      <c r="D43" s="154" t="s">
        <v>468</v>
      </c>
      <c r="E43" s="154" t="s">
        <v>461</v>
      </c>
      <c r="F43" s="154" t="s">
        <v>461</v>
      </c>
      <c r="G43" s="42">
        <v>2002</v>
      </c>
      <c r="H43" s="62">
        <v>534209.56999999995</v>
      </c>
      <c r="I43" s="32" t="s">
        <v>106</v>
      </c>
      <c r="J43" s="32"/>
      <c r="K43" s="246" t="s">
        <v>77</v>
      </c>
      <c r="L43" s="231" t="s">
        <v>538</v>
      </c>
      <c r="M43" s="154" t="s">
        <v>483</v>
      </c>
      <c r="N43" s="159" t="s">
        <v>477</v>
      </c>
      <c r="O43" s="154" t="s">
        <v>608</v>
      </c>
      <c r="P43" s="154" t="s">
        <v>459</v>
      </c>
      <c r="Q43" s="154" t="s">
        <v>354</v>
      </c>
      <c r="R43" s="154" t="s">
        <v>459</v>
      </c>
      <c r="S43" s="154" t="s">
        <v>459</v>
      </c>
      <c r="T43" s="154" t="s">
        <v>355</v>
      </c>
      <c r="U43" s="154" t="s">
        <v>459</v>
      </c>
      <c r="V43" s="154">
        <v>527.4</v>
      </c>
      <c r="W43" s="154">
        <v>2</v>
      </c>
      <c r="X43" s="154" t="s">
        <v>461</v>
      </c>
      <c r="Y43" s="154" t="s">
        <v>461</v>
      </c>
    </row>
    <row r="44" spans="1:25" s="7" customFormat="1" ht="24" customHeight="1">
      <c r="A44" s="272">
        <v>15</v>
      </c>
      <c r="B44" s="48" t="s">
        <v>78</v>
      </c>
      <c r="C44" s="171" t="s">
        <v>574</v>
      </c>
      <c r="D44" s="154" t="s">
        <v>468</v>
      </c>
      <c r="E44" s="154" t="s">
        <v>461</v>
      </c>
      <c r="F44" s="154" t="s">
        <v>461</v>
      </c>
      <c r="G44" s="42" t="s">
        <v>211</v>
      </c>
      <c r="H44" s="62">
        <v>217290.09</v>
      </c>
      <c r="I44" s="32" t="s">
        <v>106</v>
      </c>
      <c r="J44" s="154" t="s">
        <v>570</v>
      </c>
      <c r="K44" s="246" t="s">
        <v>79</v>
      </c>
      <c r="L44" s="241" t="s">
        <v>575</v>
      </c>
      <c r="M44" s="158" t="s">
        <v>576</v>
      </c>
      <c r="N44" s="158" t="s">
        <v>477</v>
      </c>
      <c r="O44" s="154" t="s">
        <v>577</v>
      </c>
      <c r="P44" s="154" t="s">
        <v>354</v>
      </c>
      <c r="Q44" s="154" t="s">
        <v>354</v>
      </c>
      <c r="R44" s="154" t="s">
        <v>354</v>
      </c>
      <c r="S44" s="154" t="s">
        <v>354</v>
      </c>
      <c r="T44" s="154" t="s">
        <v>355</v>
      </c>
      <c r="U44" s="154" t="s">
        <v>354</v>
      </c>
      <c r="V44" s="158">
        <v>186.8</v>
      </c>
      <c r="W44" s="154">
        <v>1</v>
      </c>
      <c r="X44" s="154" t="s">
        <v>461</v>
      </c>
      <c r="Y44" s="154" t="s">
        <v>461</v>
      </c>
    </row>
    <row r="45" spans="1:25" s="7" customFormat="1" ht="24" customHeight="1">
      <c r="A45" s="272">
        <v>16</v>
      </c>
      <c r="B45" s="48" t="s">
        <v>579</v>
      </c>
      <c r="C45" s="48" t="s">
        <v>579</v>
      </c>
      <c r="D45" s="154" t="s">
        <v>468</v>
      </c>
      <c r="E45" s="154" t="s">
        <v>461</v>
      </c>
      <c r="F45" s="154" t="s">
        <v>461</v>
      </c>
      <c r="G45" s="42">
        <v>1970</v>
      </c>
      <c r="H45" s="117">
        <v>109000</v>
      </c>
      <c r="I45" s="187" t="s">
        <v>107</v>
      </c>
      <c r="J45" s="154" t="s">
        <v>454</v>
      </c>
      <c r="K45" s="246" t="s">
        <v>80</v>
      </c>
      <c r="L45" s="239" t="s">
        <v>345</v>
      </c>
      <c r="M45" s="159" t="s">
        <v>483</v>
      </c>
      <c r="N45" s="154" t="s">
        <v>484</v>
      </c>
      <c r="O45" s="154" t="s">
        <v>534</v>
      </c>
      <c r="P45" s="154" t="s">
        <v>356</v>
      </c>
      <c r="Q45" s="154" t="s">
        <v>459</v>
      </c>
      <c r="R45" s="154" t="s">
        <v>459</v>
      </c>
      <c r="S45" s="154" t="s">
        <v>459</v>
      </c>
      <c r="T45" s="154" t="s">
        <v>355</v>
      </c>
      <c r="U45" s="154" t="s">
        <v>459</v>
      </c>
      <c r="V45" s="154">
        <f>284+70</f>
        <v>354</v>
      </c>
      <c r="W45" s="154">
        <v>2</v>
      </c>
      <c r="X45" s="154" t="s">
        <v>535</v>
      </c>
      <c r="Y45" s="154" t="s">
        <v>461</v>
      </c>
    </row>
    <row r="46" spans="1:25" s="7" customFormat="1" ht="24" customHeight="1">
      <c r="A46" s="272">
        <v>17</v>
      </c>
      <c r="B46" s="48" t="s">
        <v>292</v>
      </c>
      <c r="C46" s="162" t="s">
        <v>580</v>
      </c>
      <c r="D46" s="154" t="s">
        <v>468</v>
      </c>
      <c r="E46" s="154" t="s">
        <v>461</v>
      </c>
      <c r="F46" s="154" t="s">
        <v>461</v>
      </c>
      <c r="G46" s="154">
        <v>1980</v>
      </c>
      <c r="H46" s="62">
        <v>61698</v>
      </c>
      <c r="I46" s="32" t="s">
        <v>106</v>
      </c>
      <c r="J46" s="154" t="s">
        <v>454</v>
      </c>
      <c r="K46" s="246" t="s">
        <v>81</v>
      </c>
      <c r="L46" s="231" t="s">
        <v>538</v>
      </c>
      <c r="M46" s="154" t="s">
        <v>483</v>
      </c>
      <c r="N46" s="159" t="s">
        <v>457</v>
      </c>
      <c r="O46" s="154" t="s">
        <v>582</v>
      </c>
      <c r="P46" s="154" t="s">
        <v>459</v>
      </c>
      <c r="Q46" s="154" t="s">
        <v>459</v>
      </c>
      <c r="R46" s="154" t="s">
        <v>356</v>
      </c>
      <c r="S46" s="154" t="s">
        <v>459</v>
      </c>
      <c r="T46" s="154" t="s">
        <v>355</v>
      </c>
      <c r="U46" s="154" t="s">
        <v>459</v>
      </c>
      <c r="V46" s="154">
        <v>160</v>
      </c>
      <c r="W46" s="154">
        <v>1</v>
      </c>
      <c r="X46" s="154" t="s">
        <v>461</v>
      </c>
      <c r="Y46" s="154" t="s">
        <v>461</v>
      </c>
    </row>
    <row r="47" spans="1:25" s="7" customFormat="1" ht="24" customHeight="1">
      <c r="A47" s="272">
        <v>18</v>
      </c>
      <c r="B47" s="48" t="s">
        <v>82</v>
      </c>
      <c r="C47" s="162" t="s">
        <v>581</v>
      </c>
      <c r="D47" s="154" t="s">
        <v>468</v>
      </c>
      <c r="E47" s="154" t="s">
        <v>461</v>
      </c>
      <c r="F47" s="154" t="s">
        <v>461</v>
      </c>
      <c r="G47" s="177" t="s">
        <v>191</v>
      </c>
      <c r="H47" s="117">
        <v>11000</v>
      </c>
      <c r="I47" s="187" t="s">
        <v>107</v>
      </c>
      <c r="J47" s="154" t="s">
        <v>191</v>
      </c>
      <c r="K47" s="246" t="s">
        <v>81</v>
      </c>
      <c r="L47" s="231" t="s">
        <v>538</v>
      </c>
      <c r="M47" s="154" t="s">
        <v>350</v>
      </c>
      <c r="N47" s="159" t="s">
        <v>542</v>
      </c>
      <c r="O47" s="154" t="s">
        <v>191</v>
      </c>
      <c r="P47" s="154" t="s">
        <v>356</v>
      </c>
      <c r="Q47" s="154" t="s">
        <v>355</v>
      </c>
      <c r="R47" s="154" t="s">
        <v>355</v>
      </c>
      <c r="S47" s="154" t="s">
        <v>544</v>
      </c>
      <c r="T47" s="154" t="s">
        <v>355</v>
      </c>
      <c r="U47" s="154" t="s">
        <v>355</v>
      </c>
      <c r="V47" s="154">
        <v>10</v>
      </c>
      <c r="W47" s="154">
        <v>1</v>
      </c>
      <c r="X47" s="154" t="s">
        <v>461</v>
      </c>
      <c r="Y47" s="154" t="s">
        <v>461</v>
      </c>
    </row>
    <row r="48" spans="1:25" s="7" customFormat="1" ht="24" customHeight="1">
      <c r="A48" s="272">
        <v>19</v>
      </c>
      <c r="B48" s="48" t="s">
        <v>83</v>
      </c>
      <c r="C48" s="179"/>
      <c r="D48" s="154" t="s">
        <v>468</v>
      </c>
      <c r="E48" s="154" t="s">
        <v>468</v>
      </c>
      <c r="F48" s="154" t="s">
        <v>461</v>
      </c>
      <c r="G48" s="42">
        <v>1972</v>
      </c>
      <c r="H48" s="117">
        <v>59000</v>
      </c>
      <c r="I48" s="187" t="s">
        <v>107</v>
      </c>
      <c r="J48" s="32"/>
      <c r="K48" s="246" t="s">
        <v>84</v>
      </c>
      <c r="L48" s="231" t="s">
        <v>538</v>
      </c>
      <c r="M48" s="154" t="s">
        <v>483</v>
      </c>
      <c r="N48" s="159" t="s">
        <v>484</v>
      </c>
      <c r="O48" s="154" t="s">
        <v>583</v>
      </c>
      <c r="P48" s="154" t="s">
        <v>356</v>
      </c>
      <c r="Q48" s="154" t="s">
        <v>459</v>
      </c>
      <c r="R48" s="154" t="s">
        <v>355</v>
      </c>
      <c r="S48" s="154" t="s">
        <v>459</v>
      </c>
      <c r="T48" s="154" t="s">
        <v>355</v>
      </c>
      <c r="U48" s="154" t="s">
        <v>356</v>
      </c>
      <c r="V48" s="154">
        <v>70</v>
      </c>
      <c r="W48" s="154">
        <v>1</v>
      </c>
      <c r="X48" s="154" t="s">
        <v>461</v>
      </c>
      <c r="Y48" s="154" t="s">
        <v>461</v>
      </c>
    </row>
    <row r="49" spans="1:25" s="148" customFormat="1" ht="24" customHeight="1">
      <c r="A49" s="272">
        <v>20</v>
      </c>
      <c r="B49" s="48" t="s">
        <v>85</v>
      </c>
      <c r="C49" s="48"/>
      <c r="D49" s="185"/>
      <c r="E49" s="185"/>
      <c r="F49" s="185"/>
      <c r="G49" s="42">
        <v>1972</v>
      </c>
      <c r="H49" s="62">
        <v>23813</v>
      </c>
      <c r="I49" s="32" t="s">
        <v>106</v>
      </c>
      <c r="J49" s="32"/>
      <c r="K49" s="246" t="s">
        <v>86</v>
      </c>
      <c r="L49" s="242"/>
      <c r="M49" s="147"/>
      <c r="N49" s="147"/>
      <c r="O49" s="147"/>
      <c r="P49" s="147"/>
      <c r="Q49" s="147"/>
      <c r="R49" s="147"/>
      <c r="S49" s="147"/>
      <c r="T49" s="147"/>
      <c r="U49" s="147"/>
      <c r="V49" s="147"/>
      <c r="W49" s="147"/>
      <c r="X49" s="147"/>
      <c r="Y49" s="147"/>
    </row>
    <row r="50" spans="1:25" s="7" customFormat="1" ht="24" customHeight="1">
      <c r="A50" s="272">
        <v>21</v>
      </c>
      <c r="B50" s="48" t="s">
        <v>293</v>
      </c>
      <c r="C50" s="179"/>
      <c r="D50" s="154" t="s">
        <v>468</v>
      </c>
      <c r="E50" s="154" t="s">
        <v>461</v>
      </c>
      <c r="F50" s="154" t="s">
        <v>461</v>
      </c>
      <c r="G50" s="42">
        <v>1960</v>
      </c>
      <c r="H50" s="62">
        <v>64356.800000000003</v>
      </c>
      <c r="I50" s="32" t="s">
        <v>106</v>
      </c>
      <c r="J50" s="32" t="s">
        <v>586</v>
      </c>
      <c r="K50" s="246" t="s">
        <v>295</v>
      </c>
      <c r="L50" s="240" t="s">
        <v>349</v>
      </c>
      <c r="M50" s="154" t="s">
        <v>350</v>
      </c>
      <c r="N50" s="154" t="s">
        <v>542</v>
      </c>
      <c r="O50" s="154" t="s">
        <v>585</v>
      </c>
      <c r="P50" s="154" t="s">
        <v>356</v>
      </c>
      <c r="Q50" s="154" t="s">
        <v>356</v>
      </c>
      <c r="R50" s="154" t="s">
        <v>356</v>
      </c>
      <c r="S50" s="154" t="s">
        <v>356</v>
      </c>
      <c r="T50" s="154" t="s">
        <v>355</v>
      </c>
      <c r="U50" s="154" t="s">
        <v>356</v>
      </c>
      <c r="V50" s="154">
        <v>283</v>
      </c>
      <c r="W50" s="154">
        <v>2</v>
      </c>
      <c r="X50" s="154" t="s">
        <v>461</v>
      </c>
      <c r="Y50" s="154" t="s">
        <v>461</v>
      </c>
    </row>
    <row r="51" spans="1:25" s="7" customFormat="1" ht="24" customHeight="1">
      <c r="A51" s="272">
        <v>22</v>
      </c>
      <c r="B51" s="48" t="s">
        <v>294</v>
      </c>
      <c r="C51" s="162" t="s">
        <v>587</v>
      </c>
      <c r="D51" s="154" t="s">
        <v>468</v>
      </c>
      <c r="E51" s="154" t="s">
        <v>461</v>
      </c>
      <c r="F51" s="154" t="s">
        <v>461</v>
      </c>
      <c r="G51" s="42">
        <v>2010</v>
      </c>
      <c r="H51" s="62">
        <v>599572.79</v>
      </c>
      <c r="I51" s="32" t="s">
        <v>106</v>
      </c>
      <c r="J51" s="154" t="s">
        <v>537</v>
      </c>
      <c r="K51" s="246" t="s">
        <v>87</v>
      </c>
      <c r="L51" s="231" t="s">
        <v>538</v>
      </c>
      <c r="M51" s="154" t="s">
        <v>483</v>
      </c>
      <c r="N51" s="154" t="s">
        <v>588</v>
      </c>
      <c r="O51" s="154" t="s">
        <v>589</v>
      </c>
      <c r="P51" s="154" t="s">
        <v>354</v>
      </c>
      <c r="Q51" s="154" t="s">
        <v>354</v>
      </c>
      <c r="R51" s="154" t="s">
        <v>354</v>
      </c>
      <c r="S51" s="154" t="s">
        <v>354</v>
      </c>
      <c r="T51" s="154" t="s">
        <v>355</v>
      </c>
      <c r="U51" s="154" t="s">
        <v>354</v>
      </c>
      <c r="V51" s="154">
        <v>292</v>
      </c>
      <c r="W51" s="154">
        <v>1</v>
      </c>
      <c r="X51" s="154" t="s">
        <v>461</v>
      </c>
      <c r="Y51" s="154" t="s">
        <v>461</v>
      </c>
    </row>
    <row r="52" spans="1:25" s="148" customFormat="1" ht="24" customHeight="1">
      <c r="A52" s="272">
        <v>23</v>
      </c>
      <c r="B52" s="48" t="s">
        <v>88</v>
      </c>
      <c r="C52" s="48"/>
      <c r="D52" s="185"/>
      <c r="E52" s="185"/>
      <c r="F52" s="185"/>
      <c r="G52" s="42">
        <v>1930</v>
      </c>
      <c r="H52" s="62">
        <v>21003</v>
      </c>
      <c r="I52" s="32" t="s">
        <v>106</v>
      </c>
      <c r="J52" s="32"/>
      <c r="K52" s="246" t="s">
        <v>89</v>
      </c>
      <c r="L52" s="242"/>
      <c r="M52" s="147"/>
      <c r="N52" s="147"/>
      <c r="O52" s="147"/>
      <c r="P52" s="147"/>
      <c r="Q52" s="147"/>
      <c r="R52" s="147"/>
      <c r="S52" s="147"/>
      <c r="T52" s="147"/>
      <c r="U52" s="147"/>
      <c r="V52" s="147"/>
      <c r="W52" s="147"/>
      <c r="X52" s="147"/>
      <c r="Y52" s="147"/>
    </row>
    <row r="53" spans="1:25" s="7" customFormat="1" ht="24" customHeight="1">
      <c r="A53" s="272">
        <v>24</v>
      </c>
      <c r="B53" s="48" t="s">
        <v>90</v>
      </c>
      <c r="C53" s="162" t="s">
        <v>590</v>
      </c>
      <c r="D53" s="154" t="s">
        <v>468</v>
      </c>
      <c r="E53" s="154" t="s">
        <v>461</v>
      </c>
      <c r="F53" s="154" t="s">
        <v>461</v>
      </c>
      <c r="G53" s="42">
        <v>2001</v>
      </c>
      <c r="H53" s="117">
        <v>185000</v>
      </c>
      <c r="I53" s="187" t="s">
        <v>107</v>
      </c>
      <c r="J53" s="154" t="s">
        <v>454</v>
      </c>
      <c r="K53" s="246" t="s">
        <v>305</v>
      </c>
      <c r="L53" s="237" t="s">
        <v>464</v>
      </c>
      <c r="M53" s="154" t="s">
        <v>483</v>
      </c>
      <c r="N53" s="154" t="s">
        <v>484</v>
      </c>
      <c r="O53" s="154" t="s">
        <v>191</v>
      </c>
      <c r="P53" s="154" t="s">
        <v>459</v>
      </c>
      <c r="Q53" s="154" t="s">
        <v>459</v>
      </c>
      <c r="R53" s="154" t="s">
        <v>356</v>
      </c>
      <c r="S53" s="154" t="s">
        <v>459</v>
      </c>
      <c r="T53" s="154" t="s">
        <v>355</v>
      </c>
      <c r="U53" s="154" t="s">
        <v>356</v>
      </c>
      <c r="V53" s="154">
        <v>56</v>
      </c>
      <c r="W53" s="154">
        <v>1</v>
      </c>
      <c r="X53" s="154" t="s">
        <v>461</v>
      </c>
      <c r="Y53" s="154" t="s">
        <v>461</v>
      </c>
    </row>
    <row r="54" spans="1:25" s="7" customFormat="1" ht="24" customHeight="1">
      <c r="A54" s="272">
        <v>25</v>
      </c>
      <c r="B54" s="48" t="s">
        <v>91</v>
      </c>
      <c r="C54" s="162" t="s">
        <v>591</v>
      </c>
      <c r="D54" s="154" t="s">
        <v>468</v>
      </c>
      <c r="E54" s="154" t="s">
        <v>461</v>
      </c>
      <c r="F54" s="154" t="s">
        <v>461</v>
      </c>
      <c r="G54" s="42">
        <v>1960</v>
      </c>
      <c r="H54" s="117">
        <v>68000</v>
      </c>
      <c r="I54" s="187" t="s">
        <v>107</v>
      </c>
      <c r="J54" s="154" t="s">
        <v>453</v>
      </c>
      <c r="K54" s="246" t="s">
        <v>297</v>
      </c>
      <c r="L54" s="237" t="s">
        <v>464</v>
      </c>
      <c r="M54" s="154" t="s">
        <v>350</v>
      </c>
      <c r="N54" s="154" t="s">
        <v>592</v>
      </c>
      <c r="O54" s="154" t="s">
        <v>191</v>
      </c>
      <c r="P54" s="154" t="s">
        <v>356</v>
      </c>
      <c r="Q54" s="154" t="s">
        <v>356</v>
      </c>
      <c r="R54" s="154" t="s">
        <v>355</v>
      </c>
      <c r="S54" s="154" t="s">
        <v>567</v>
      </c>
      <c r="T54" s="154" t="s">
        <v>355</v>
      </c>
      <c r="U54" s="154" t="s">
        <v>567</v>
      </c>
      <c r="V54" s="154">
        <v>205</v>
      </c>
      <c r="W54" s="154">
        <v>1</v>
      </c>
      <c r="X54" s="154" t="s">
        <v>461</v>
      </c>
      <c r="Y54" s="154" t="s">
        <v>461</v>
      </c>
    </row>
    <row r="55" spans="1:25" s="7" customFormat="1" ht="25.5">
      <c r="A55" s="272">
        <v>26</v>
      </c>
      <c r="B55" s="48" t="s">
        <v>660</v>
      </c>
      <c r="C55" s="162" t="s">
        <v>656</v>
      </c>
      <c r="D55" s="154" t="s">
        <v>461</v>
      </c>
      <c r="E55" s="154" t="s">
        <v>468</v>
      </c>
      <c r="F55" s="154" t="s">
        <v>461</v>
      </c>
      <c r="G55" s="42">
        <v>2006</v>
      </c>
      <c r="H55" s="62" t="s">
        <v>191</v>
      </c>
      <c r="I55" s="32" t="s">
        <v>191</v>
      </c>
      <c r="J55" s="154" t="s">
        <v>453</v>
      </c>
      <c r="K55" s="246" t="s">
        <v>92</v>
      </c>
      <c r="L55" s="231" t="s">
        <v>345</v>
      </c>
      <c r="M55" s="154" t="s">
        <v>593</v>
      </c>
      <c r="N55" s="154" t="s">
        <v>528</v>
      </c>
      <c r="O55" s="154" t="s">
        <v>191</v>
      </c>
      <c r="P55" s="154" t="s">
        <v>567</v>
      </c>
      <c r="Q55" s="154" t="s">
        <v>567</v>
      </c>
      <c r="R55" s="154" t="s">
        <v>346</v>
      </c>
      <c r="S55" s="154" t="s">
        <v>567</v>
      </c>
      <c r="T55" s="154" t="s">
        <v>355</v>
      </c>
      <c r="U55" s="154" t="s">
        <v>567</v>
      </c>
      <c r="V55" s="154">
        <v>55.6</v>
      </c>
      <c r="W55" s="154">
        <v>1</v>
      </c>
      <c r="X55" s="154" t="s">
        <v>461</v>
      </c>
      <c r="Y55" s="154" t="s">
        <v>461</v>
      </c>
    </row>
    <row r="56" spans="1:25" s="7" customFormat="1" ht="24" customHeight="1">
      <c r="A56" s="272">
        <v>27</v>
      </c>
      <c r="B56" s="48" t="s">
        <v>93</v>
      </c>
      <c r="C56" s="162" t="s">
        <v>594</v>
      </c>
      <c r="D56" s="154" t="s">
        <v>468</v>
      </c>
      <c r="E56" s="154" t="s">
        <v>461</v>
      </c>
      <c r="F56" s="154" t="s">
        <v>461</v>
      </c>
      <c r="G56" s="42" t="s">
        <v>212</v>
      </c>
      <c r="H56" s="117">
        <v>35000</v>
      </c>
      <c r="I56" s="187" t="s">
        <v>107</v>
      </c>
      <c r="J56" s="154" t="s">
        <v>453</v>
      </c>
      <c r="K56" s="246" t="s">
        <v>94</v>
      </c>
      <c r="L56" s="240" t="s">
        <v>464</v>
      </c>
      <c r="M56" s="154" t="s">
        <v>350</v>
      </c>
      <c r="N56" s="154" t="s">
        <v>584</v>
      </c>
      <c r="O56" s="154" t="s">
        <v>191</v>
      </c>
      <c r="P56" s="154" t="s">
        <v>356</v>
      </c>
      <c r="Q56" s="154" t="s">
        <v>356</v>
      </c>
      <c r="R56" s="154" t="s">
        <v>355</v>
      </c>
      <c r="S56" s="154" t="s">
        <v>356</v>
      </c>
      <c r="T56" s="154" t="s">
        <v>355</v>
      </c>
      <c r="U56" s="154" t="s">
        <v>356</v>
      </c>
      <c r="V56" s="154">
        <v>32</v>
      </c>
      <c r="W56" s="154">
        <v>1</v>
      </c>
      <c r="X56" s="154" t="s">
        <v>461</v>
      </c>
      <c r="Y56" s="154" t="s">
        <v>461</v>
      </c>
    </row>
    <row r="57" spans="1:25" s="141" customFormat="1">
      <c r="A57" s="286" t="s">
        <v>1</v>
      </c>
      <c r="B57" s="287"/>
      <c r="C57" s="149"/>
      <c r="D57" s="186"/>
      <c r="E57" s="186"/>
      <c r="F57" s="186"/>
      <c r="G57" s="138"/>
      <c r="H57" s="139">
        <f>SUM(H29:H56)</f>
        <v>3960095.8499999996</v>
      </c>
      <c r="I57" s="187"/>
      <c r="J57" s="187"/>
      <c r="K57" s="247"/>
      <c r="L57" s="243"/>
      <c r="M57" s="145"/>
      <c r="N57" s="145"/>
      <c r="O57" s="145"/>
      <c r="P57" s="145"/>
      <c r="Q57" s="145"/>
      <c r="R57" s="145"/>
      <c r="S57" s="145"/>
      <c r="T57" s="145"/>
      <c r="U57" s="145"/>
      <c r="V57" s="145"/>
      <c r="W57" s="145"/>
      <c r="X57" s="145"/>
      <c r="Y57" s="145"/>
    </row>
    <row r="58" spans="1:25" s="155" customFormat="1" ht="18" customHeight="1">
      <c r="A58" s="295" t="s">
        <v>644</v>
      </c>
      <c r="B58" s="296"/>
      <c r="C58" s="296"/>
      <c r="D58" s="296"/>
      <c r="E58" s="296"/>
      <c r="F58" s="296"/>
      <c r="G58" s="296"/>
      <c r="H58" s="296"/>
      <c r="I58" s="296"/>
      <c r="J58" s="296"/>
      <c r="K58" s="297"/>
      <c r="L58" s="233"/>
      <c r="M58" s="161"/>
      <c r="N58" s="161"/>
      <c r="O58" s="161"/>
      <c r="P58" s="161"/>
      <c r="Q58" s="161"/>
      <c r="R58" s="161"/>
      <c r="S58" s="161"/>
      <c r="T58" s="161"/>
      <c r="U58" s="161"/>
      <c r="V58" s="161"/>
      <c r="W58" s="161"/>
      <c r="X58" s="161"/>
      <c r="Y58" s="161"/>
    </row>
    <row r="59" spans="1:25" ht="38.25">
      <c r="A59" s="245">
        <v>1</v>
      </c>
      <c r="B59" s="48" t="s">
        <v>65</v>
      </c>
      <c r="C59" s="156" t="s">
        <v>530</v>
      </c>
      <c r="D59" s="154" t="s">
        <v>468</v>
      </c>
      <c r="E59" s="154" t="s">
        <v>461</v>
      </c>
      <c r="F59" s="154" t="s">
        <v>461</v>
      </c>
      <c r="G59" s="177">
        <v>1950</v>
      </c>
      <c r="H59" s="62">
        <v>4372</v>
      </c>
      <c r="I59" s="32" t="s">
        <v>106</v>
      </c>
      <c r="J59" s="154" t="s">
        <v>453</v>
      </c>
      <c r="K59" s="246" t="s">
        <v>66</v>
      </c>
      <c r="L59" s="241" t="s">
        <v>464</v>
      </c>
      <c r="M59" s="158" t="s">
        <v>483</v>
      </c>
      <c r="N59" s="158" t="s">
        <v>484</v>
      </c>
      <c r="O59" s="158" t="s">
        <v>191</v>
      </c>
      <c r="P59" s="158" t="s">
        <v>459</v>
      </c>
      <c r="Q59" s="158" t="s">
        <v>459</v>
      </c>
      <c r="R59" s="158" t="s">
        <v>459</v>
      </c>
      <c r="S59" s="154" t="s">
        <v>459</v>
      </c>
      <c r="T59" s="154" t="s">
        <v>355</v>
      </c>
      <c r="U59" s="154" t="s">
        <v>459</v>
      </c>
      <c r="V59" s="180">
        <v>33.9</v>
      </c>
      <c r="W59" s="158">
        <v>2</v>
      </c>
      <c r="X59" s="154" t="s">
        <v>509</v>
      </c>
      <c r="Y59" s="154" t="s">
        <v>461</v>
      </c>
    </row>
    <row r="60" spans="1:25" ht="25.5">
      <c r="A60" s="245">
        <v>2</v>
      </c>
      <c r="B60" s="48" t="s">
        <v>130</v>
      </c>
      <c r="C60" s="156" t="s">
        <v>531</v>
      </c>
      <c r="D60" s="154" t="s">
        <v>468</v>
      </c>
      <c r="E60" s="154" t="s">
        <v>461</v>
      </c>
      <c r="F60" s="154" t="s">
        <v>461</v>
      </c>
      <c r="G60" s="177">
        <v>1953</v>
      </c>
      <c r="H60" s="62">
        <v>148579.20000000001</v>
      </c>
      <c r="I60" s="32" t="s">
        <v>106</v>
      </c>
      <c r="J60" s="154" t="s">
        <v>453</v>
      </c>
      <c r="K60" s="246" t="s">
        <v>145</v>
      </c>
      <c r="L60" s="241" t="s">
        <v>464</v>
      </c>
      <c r="M60" s="158" t="s">
        <v>532</v>
      </c>
      <c r="N60" s="158" t="s">
        <v>490</v>
      </c>
      <c r="O60" s="158" t="s">
        <v>191</v>
      </c>
      <c r="P60" s="158" t="s">
        <v>459</v>
      </c>
      <c r="Q60" s="158" t="s">
        <v>459</v>
      </c>
      <c r="R60" s="158" t="s">
        <v>354</v>
      </c>
      <c r="S60" s="158" t="s">
        <v>459</v>
      </c>
      <c r="T60" s="154" t="s">
        <v>355</v>
      </c>
      <c r="U60" s="158" t="s">
        <v>459</v>
      </c>
      <c r="V60" s="180">
        <v>56.58</v>
      </c>
      <c r="W60" s="158">
        <v>2</v>
      </c>
      <c r="X60" s="158" t="s">
        <v>468</v>
      </c>
      <c r="Y60" s="158" t="s">
        <v>461</v>
      </c>
    </row>
    <row r="61" spans="1:25" ht="25.5">
      <c r="A61" s="264">
        <v>3</v>
      </c>
      <c r="B61" s="48" t="s">
        <v>131</v>
      </c>
      <c r="C61" s="156" t="s">
        <v>531</v>
      </c>
      <c r="D61" s="154" t="s">
        <v>468</v>
      </c>
      <c r="E61" s="154" t="s">
        <v>461</v>
      </c>
      <c r="F61" s="154" t="s">
        <v>461</v>
      </c>
      <c r="G61" s="177">
        <v>1953</v>
      </c>
      <c r="H61" s="62">
        <v>219172.8</v>
      </c>
      <c r="I61" s="32" t="s">
        <v>106</v>
      </c>
      <c r="J61" s="154" t="s">
        <v>453</v>
      </c>
      <c r="K61" s="246" t="s">
        <v>145</v>
      </c>
      <c r="L61" s="231" t="s">
        <v>464</v>
      </c>
      <c r="M61" s="154" t="s">
        <v>532</v>
      </c>
      <c r="N61" s="154" t="s">
        <v>490</v>
      </c>
      <c r="O61" s="154" t="s">
        <v>191</v>
      </c>
      <c r="P61" s="154" t="s">
        <v>459</v>
      </c>
      <c r="Q61" s="154" t="s">
        <v>459</v>
      </c>
      <c r="R61" s="154" t="s">
        <v>354</v>
      </c>
      <c r="S61" s="154" t="s">
        <v>459</v>
      </c>
      <c r="T61" s="154" t="s">
        <v>355</v>
      </c>
      <c r="U61" s="154" t="s">
        <v>459</v>
      </c>
      <c r="V61" s="178">
        <v>83.02</v>
      </c>
      <c r="W61" s="154">
        <v>2</v>
      </c>
      <c r="X61" s="154" t="s">
        <v>468</v>
      </c>
      <c r="Y61" s="154" t="s">
        <v>461</v>
      </c>
    </row>
    <row r="62" spans="1:25" ht="25.5" customHeight="1">
      <c r="A62" s="264">
        <v>4</v>
      </c>
      <c r="B62" s="48" t="s">
        <v>132</v>
      </c>
      <c r="C62" s="156" t="s">
        <v>533</v>
      </c>
      <c r="D62" s="154" t="s">
        <v>468</v>
      </c>
      <c r="E62" s="154" t="s">
        <v>461</v>
      </c>
      <c r="F62" s="154" t="s">
        <v>461</v>
      </c>
      <c r="G62" s="177">
        <v>1983</v>
      </c>
      <c r="H62" s="62">
        <v>300960</v>
      </c>
      <c r="I62" s="32" t="s">
        <v>106</v>
      </c>
      <c r="J62" s="19"/>
      <c r="K62" s="246" t="s">
        <v>146</v>
      </c>
      <c r="L62" s="231" t="s">
        <v>464</v>
      </c>
      <c r="M62" s="154" t="s">
        <v>483</v>
      </c>
      <c r="N62" s="154" t="s">
        <v>484</v>
      </c>
      <c r="O62" s="53"/>
      <c r="P62" s="154" t="s">
        <v>459</v>
      </c>
      <c r="Q62" s="154" t="s">
        <v>459</v>
      </c>
      <c r="R62" s="154" t="s">
        <v>459</v>
      </c>
      <c r="S62" s="154" t="s">
        <v>354</v>
      </c>
      <c r="T62" s="154" t="s">
        <v>355</v>
      </c>
      <c r="U62" s="154" t="s">
        <v>459</v>
      </c>
      <c r="V62" s="178">
        <v>114</v>
      </c>
      <c r="W62" s="154">
        <v>3</v>
      </c>
      <c r="X62" s="154" t="s">
        <v>461</v>
      </c>
      <c r="Y62" s="154" t="s">
        <v>461</v>
      </c>
    </row>
    <row r="63" spans="1:25" s="5" customFormat="1" ht="25.5" customHeight="1">
      <c r="A63" s="264">
        <v>5</v>
      </c>
      <c r="B63" s="48" t="s">
        <v>610</v>
      </c>
      <c r="C63" s="156" t="s">
        <v>533</v>
      </c>
      <c r="D63" s="154" t="s">
        <v>468</v>
      </c>
      <c r="E63" s="154" t="s">
        <v>461</v>
      </c>
      <c r="F63" s="154" t="s">
        <v>461</v>
      </c>
      <c r="G63" s="177">
        <v>1983</v>
      </c>
      <c r="H63" s="62">
        <v>67531.199999999997</v>
      </c>
      <c r="I63" s="32" t="s">
        <v>133</v>
      </c>
      <c r="J63" s="19"/>
      <c r="K63" s="246" t="s">
        <v>609</v>
      </c>
      <c r="L63" s="231" t="s">
        <v>464</v>
      </c>
      <c r="M63" s="154" t="s">
        <v>483</v>
      </c>
      <c r="N63" s="154" t="s">
        <v>484</v>
      </c>
      <c r="O63" s="181"/>
      <c r="P63" s="154" t="s">
        <v>459</v>
      </c>
      <c r="Q63" s="154" t="s">
        <v>459</v>
      </c>
      <c r="R63" s="154" t="s">
        <v>459</v>
      </c>
      <c r="S63" s="154" t="s">
        <v>354</v>
      </c>
      <c r="T63" s="154" t="s">
        <v>355</v>
      </c>
      <c r="U63" s="154" t="s">
        <v>459</v>
      </c>
      <c r="V63" s="178">
        <v>42.87</v>
      </c>
      <c r="W63" s="154">
        <v>3</v>
      </c>
      <c r="X63" s="154" t="s">
        <v>461</v>
      </c>
      <c r="Y63" s="154" t="s">
        <v>461</v>
      </c>
    </row>
    <row r="64" spans="1:25" ht="25.5" customHeight="1">
      <c r="A64" s="264">
        <v>6</v>
      </c>
      <c r="B64" s="48" t="s">
        <v>134</v>
      </c>
      <c r="C64" s="156" t="s">
        <v>533</v>
      </c>
      <c r="D64" s="154" t="s">
        <v>468</v>
      </c>
      <c r="E64" s="154" t="s">
        <v>461</v>
      </c>
      <c r="F64" s="154" t="s">
        <v>461</v>
      </c>
      <c r="G64" s="177">
        <v>1983</v>
      </c>
      <c r="H64" s="62">
        <v>156076.79999999999</v>
      </c>
      <c r="I64" s="32" t="s">
        <v>133</v>
      </c>
      <c r="J64" s="154" t="s">
        <v>453</v>
      </c>
      <c r="K64" s="246" t="s">
        <v>147</v>
      </c>
      <c r="L64" s="231" t="s">
        <v>464</v>
      </c>
      <c r="M64" s="154" t="s">
        <v>483</v>
      </c>
      <c r="N64" s="154" t="s">
        <v>484</v>
      </c>
      <c r="O64" s="53"/>
      <c r="P64" s="154" t="s">
        <v>459</v>
      </c>
      <c r="Q64" s="154" t="s">
        <v>459</v>
      </c>
      <c r="R64" s="154" t="s">
        <v>459</v>
      </c>
      <c r="S64" s="154" t="s">
        <v>354</v>
      </c>
      <c r="T64" s="154" t="s">
        <v>355</v>
      </c>
      <c r="U64" s="154" t="s">
        <v>459</v>
      </c>
      <c r="V64" s="178">
        <v>25.58</v>
      </c>
      <c r="W64" s="154">
        <v>3</v>
      </c>
      <c r="X64" s="154" t="s">
        <v>461</v>
      </c>
      <c r="Y64" s="154" t="s">
        <v>461</v>
      </c>
    </row>
    <row r="65" spans="1:25" ht="25.5" customHeight="1">
      <c r="A65" s="264">
        <v>7</v>
      </c>
      <c r="B65" s="48" t="s">
        <v>135</v>
      </c>
      <c r="C65" s="156" t="s">
        <v>533</v>
      </c>
      <c r="D65" s="154" t="s">
        <v>468</v>
      </c>
      <c r="E65" s="154" t="s">
        <v>461</v>
      </c>
      <c r="F65" s="154" t="s">
        <v>461</v>
      </c>
      <c r="G65" s="177">
        <v>1983</v>
      </c>
      <c r="H65" s="62">
        <v>155047.20000000001</v>
      </c>
      <c r="I65" s="32" t="s">
        <v>133</v>
      </c>
      <c r="J65" s="154" t="s">
        <v>453</v>
      </c>
      <c r="K65" s="246" t="s">
        <v>148</v>
      </c>
      <c r="L65" s="231" t="s">
        <v>464</v>
      </c>
      <c r="M65" s="154" t="s">
        <v>483</v>
      </c>
      <c r="N65" s="154" t="s">
        <v>484</v>
      </c>
      <c r="O65" s="53"/>
      <c r="P65" s="154" t="s">
        <v>459</v>
      </c>
      <c r="Q65" s="154" t="s">
        <v>459</v>
      </c>
      <c r="R65" s="154" t="s">
        <v>459</v>
      </c>
      <c r="S65" s="154" t="s">
        <v>354</v>
      </c>
      <c r="T65" s="154" t="s">
        <v>355</v>
      </c>
      <c r="U65" s="154" t="s">
        <v>459</v>
      </c>
      <c r="V65" s="178">
        <v>58.73</v>
      </c>
      <c r="W65" s="154">
        <v>3</v>
      </c>
      <c r="X65" s="154" t="s">
        <v>461</v>
      </c>
      <c r="Y65" s="154" t="s">
        <v>461</v>
      </c>
    </row>
    <row r="66" spans="1:25" ht="25.5" customHeight="1">
      <c r="A66" s="264">
        <v>8</v>
      </c>
      <c r="B66" s="48" t="s">
        <v>154</v>
      </c>
      <c r="C66" s="156" t="s">
        <v>533</v>
      </c>
      <c r="D66" s="154" t="s">
        <v>468</v>
      </c>
      <c r="E66" s="154" t="s">
        <v>461</v>
      </c>
      <c r="F66" s="154" t="s">
        <v>461</v>
      </c>
      <c r="G66" s="177">
        <v>1983</v>
      </c>
      <c r="H66" s="62">
        <v>137869.92000000001</v>
      </c>
      <c r="I66" s="32" t="s">
        <v>106</v>
      </c>
      <c r="J66" s="154" t="s">
        <v>453</v>
      </c>
      <c r="K66" s="246" t="s">
        <v>155</v>
      </c>
      <c r="L66" s="231" t="s">
        <v>464</v>
      </c>
      <c r="M66" s="154" t="s">
        <v>483</v>
      </c>
      <c r="N66" s="154" t="s">
        <v>484</v>
      </c>
      <c r="O66" s="53"/>
      <c r="P66" s="154" t="s">
        <v>459</v>
      </c>
      <c r="Q66" s="154" t="s">
        <v>459</v>
      </c>
      <c r="R66" s="154" t="s">
        <v>459</v>
      </c>
      <c r="S66" s="154" t="s">
        <v>354</v>
      </c>
      <c r="T66" s="154" t="s">
        <v>355</v>
      </c>
      <c r="U66" s="154" t="s">
        <v>459</v>
      </c>
      <c r="V66" s="178">
        <v>59.12</v>
      </c>
      <c r="W66" s="154">
        <v>3</v>
      </c>
      <c r="X66" s="154" t="s">
        <v>461</v>
      </c>
      <c r="Y66" s="154" t="s">
        <v>461</v>
      </c>
    </row>
    <row r="67" spans="1:25" ht="25.5" customHeight="1">
      <c r="A67" s="264">
        <v>9</v>
      </c>
      <c r="B67" s="48" t="s">
        <v>136</v>
      </c>
      <c r="C67" s="156" t="s">
        <v>533</v>
      </c>
      <c r="D67" s="154" t="s">
        <v>468</v>
      </c>
      <c r="E67" s="154" t="s">
        <v>461</v>
      </c>
      <c r="F67" s="154" t="s">
        <v>461</v>
      </c>
      <c r="G67" s="177">
        <v>1983</v>
      </c>
      <c r="H67" s="62">
        <v>243676.32</v>
      </c>
      <c r="I67" s="32" t="s">
        <v>106</v>
      </c>
      <c r="J67" s="154" t="s">
        <v>453</v>
      </c>
      <c r="K67" s="246" t="s">
        <v>149</v>
      </c>
      <c r="L67" s="231" t="s">
        <v>464</v>
      </c>
      <c r="M67" s="154" t="s">
        <v>483</v>
      </c>
      <c r="N67" s="154" t="s">
        <v>484</v>
      </c>
      <c r="O67" s="53"/>
      <c r="P67" s="154" t="s">
        <v>459</v>
      </c>
      <c r="Q67" s="154" t="s">
        <v>459</v>
      </c>
      <c r="R67" s="154" t="s">
        <v>459</v>
      </c>
      <c r="S67" s="154" t="s">
        <v>354</v>
      </c>
      <c r="T67" s="154" t="s">
        <v>355</v>
      </c>
      <c r="U67" s="154" t="s">
        <v>459</v>
      </c>
      <c r="V67" s="178">
        <v>75.77</v>
      </c>
      <c r="W67" s="154">
        <v>3</v>
      </c>
      <c r="X67" s="154" t="s">
        <v>461</v>
      </c>
      <c r="Y67" s="154" t="s">
        <v>461</v>
      </c>
    </row>
    <row r="68" spans="1:25" ht="25.5" customHeight="1">
      <c r="A68" s="272">
        <v>10</v>
      </c>
      <c r="B68" s="170" t="s">
        <v>308</v>
      </c>
      <c r="C68" s="156" t="s">
        <v>533</v>
      </c>
      <c r="D68" s="154" t="s">
        <v>468</v>
      </c>
      <c r="E68" s="154" t="s">
        <v>461</v>
      </c>
      <c r="F68" s="154" t="s">
        <v>461</v>
      </c>
      <c r="G68" s="173">
        <v>1983</v>
      </c>
      <c r="H68" s="182">
        <v>49999.5</v>
      </c>
      <c r="I68" s="152" t="s">
        <v>106</v>
      </c>
      <c r="J68" s="183" t="s">
        <v>453</v>
      </c>
      <c r="K68" s="253" t="s">
        <v>306</v>
      </c>
      <c r="L68" s="241" t="s">
        <v>464</v>
      </c>
      <c r="M68" s="158" t="s">
        <v>483</v>
      </c>
      <c r="N68" s="158" t="s">
        <v>484</v>
      </c>
      <c r="O68" s="51"/>
      <c r="P68" s="158" t="s">
        <v>459</v>
      </c>
      <c r="Q68" s="158" t="s">
        <v>459</v>
      </c>
      <c r="R68" s="158" t="s">
        <v>459</v>
      </c>
      <c r="S68" s="158" t="s">
        <v>354</v>
      </c>
      <c r="T68" s="154" t="s">
        <v>355</v>
      </c>
      <c r="U68" s="158" t="s">
        <v>459</v>
      </c>
      <c r="V68" s="180">
        <v>28</v>
      </c>
      <c r="W68" s="158">
        <v>3</v>
      </c>
      <c r="X68" s="158" t="s">
        <v>461</v>
      </c>
      <c r="Y68" s="158" t="s">
        <v>461</v>
      </c>
    </row>
    <row r="69" spans="1:25" s="148" customFormat="1" ht="24" customHeight="1">
      <c r="A69" s="272">
        <v>11</v>
      </c>
      <c r="B69" s="162" t="s">
        <v>657</v>
      </c>
      <c r="C69" s="162" t="s">
        <v>658</v>
      </c>
      <c r="D69" s="154" t="s">
        <v>461</v>
      </c>
      <c r="E69" s="154" t="s">
        <v>468</v>
      </c>
      <c r="F69" s="154" t="s">
        <v>461</v>
      </c>
      <c r="G69" s="42" t="s">
        <v>213</v>
      </c>
      <c r="H69" s="62">
        <v>16500</v>
      </c>
      <c r="I69" s="32" t="s">
        <v>106</v>
      </c>
      <c r="J69" s="154" t="s">
        <v>453</v>
      </c>
      <c r="K69" s="249" t="s">
        <v>639</v>
      </c>
      <c r="L69" s="231" t="s">
        <v>345</v>
      </c>
      <c r="M69" s="154" t="s">
        <v>593</v>
      </c>
      <c r="N69" s="154" t="s">
        <v>528</v>
      </c>
      <c r="O69" s="154" t="s">
        <v>191</v>
      </c>
      <c r="P69" s="154" t="s">
        <v>567</v>
      </c>
      <c r="Q69" s="154" t="s">
        <v>567</v>
      </c>
      <c r="R69" s="154" t="s">
        <v>346</v>
      </c>
      <c r="S69" s="154" t="s">
        <v>567</v>
      </c>
      <c r="T69" s="154" t="s">
        <v>355</v>
      </c>
      <c r="U69" s="154" t="s">
        <v>567</v>
      </c>
      <c r="V69" s="154">
        <v>55.6</v>
      </c>
      <c r="W69" s="154">
        <v>1</v>
      </c>
      <c r="X69" s="154" t="s">
        <v>461</v>
      </c>
      <c r="Y69" s="154" t="s">
        <v>461</v>
      </c>
    </row>
    <row r="70" spans="1:25" s="5" customFormat="1" ht="51">
      <c r="A70" s="272">
        <v>12</v>
      </c>
      <c r="B70" s="162" t="s">
        <v>625</v>
      </c>
      <c r="C70" s="156" t="s">
        <v>626</v>
      </c>
      <c r="D70" s="154" t="s">
        <v>468</v>
      </c>
      <c r="E70" s="154" t="s">
        <v>461</v>
      </c>
      <c r="F70" s="154" t="s">
        <v>461</v>
      </c>
      <c r="G70" s="177">
        <v>1950</v>
      </c>
      <c r="H70" s="269">
        <v>139676.94</v>
      </c>
      <c r="I70" s="266" t="s">
        <v>107</v>
      </c>
      <c r="J70" s="154" t="s">
        <v>453</v>
      </c>
      <c r="K70" s="154" t="s">
        <v>62</v>
      </c>
      <c r="L70" s="249" t="s">
        <v>464</v>
      </c>
      <c r="M70" s="231" t="s">
        <v>476</v>
      </c>
      <c r="N70" s="154" t="s">
        <v>484</v>
      </c>
      <c r="O70" s="154"/>
      <c r="P70" s="154" t="s">
        <v>356</v>
      </c>
      <c r="Q70" s="154" t="s">
        <v>346</v>
      </c>
      <c r="R70" s="154" t="s">
        <v>346</v>
      </c>
      <c r="S70" s="154" t="s">
        <v>356</v>
      </c>
      <c r="T70" s="154" t="s">
        <v>346</v>
      </c>
      <c r="U70" s="154" t="s">
        <v>346</v>
      </c>
      <c r="V70" s="154">
        <v>56</v>
      </c>
      <c r="W70" s="154">
        <v>1</v>
      </c>
      <c r="X70" s="154" t="s">
        <v>461</v>
      </c>
      <c r="Y70" s="154" t="s">
        <v>461</v>
      </c>
    </row>
    <row r="71" spans="1:25" ht="38.25">
      <c r="A71" s="272">
        <v>13</v>
      </c>
      <c r="B71" s="162" t="s">
        <v>614</v>
      </c>
      <c r="C71" s="156" t="s">
        <v>615</v>
      </c>
      <c r="D71" s="154" t="s">
        <v>468</v>
      </c>
      <c r="E71" s="154" t="s">
        <v>461</v>
      </c>
      <c r="F71" s="154" t="s">
        <v>461</v>
      </c>
      <c r="G71" s="154" t="s">
        <v>616</v>
      </c>
      <c r="H71" s="269">
        <v>151804.26</v>
      </c>
      <c r="I71" s="266" t="s">
        <v>107</v>
      </c>
      <c r="J71" s="159" t="s">
        <v>453</v>
      </c>
      <c r="K71" s="154" t="s">
        <v>617</v>
      </c>
      <c r="L71" s="254" t="s">
        <v>349</v>
      </c>
      <c r="M71" s="240" t="s">
        <v>483</v>
      </c>
      <c r="N71" s="154" t="s">
        <v>618</v>
      </c>
      <c r="O71" s="154" t="s">
        <v>191</v>
      </c>
      <c r="P71" s="157" t="s">
        <v>354</v>
      </c>
      <c r="Q71" s="159" t="s">
        <v>459</v>
      </c>
      <c r="R71" s="154" t="s">
        <v>459</v>
      </c>
      <c r="S71" s="154" t="str">
        <f>R68</f>
        <v>dobry</v>
      </c>
      <c r="T71" s="154" t="s">
        <v>355</v>
      </c>
      <c r="U71" s="154" t="str">
        <f>R71</f>
        <v>dobry</v>
      </c>
      <c r="V71" s="154">
        <v>42.81</v>
      </c>
      <c r="W71" s="154">
        <v>1</v>
      </c>
      <c r="X71" s="154" t="s">
        <v>509</v>
      </c>
      <c r="Y71" s="154" t="s">
        <v>461</v>
      </c>
    </row>
    <row r="72" spans="1:25" ht="76.5">
      <c r="A72" s="272">
        <v>14</v>
      </c>
      <c r="B72" s="162" t="s">
        <v>662</v>
      </c>
      <c r="C72" s="156" t="s">
        <v>619</v>
      </c>
      <c r="D72" s="154" t="s">
        <v>468</v>
      </c>
      <c r="E72" s="154" t="s">
        <v>461</v>
      </c>
      <c r="F72" s="154" t="s">
        <v>461</v>
      </c>
      <c r="G72" s="177">
        <v>1963</v>
      </c>
      <c r="H72" s="269">
        <v>360805.5</v>
      </c>
      <c r="I72" s="266" t="s">
        <v>107</v>
      </c>
      <c r="J72" s="159" t="s">
        <v>453</v>
      </c>
      <c r="K72" s="154" t="s">
        <v>620</v>
      </c>
      <c r="L72" s="251" t="s">
        <v>621</v>
      </c>
      <c r="M72" s="241" t="s">
        <v>622</v>
      </c>
      <c r="N72" s="158" t="s">
        <v>623</v>
      </c>
      <c r="O72" s="158" t="s">
        <v>624</v>
      </c>
      <c r="P72" s="158" t="s">
        <v>356</v>
      </c>
      <c r="Q72" s="158" t="s">
        <v>356</v>
      </c>
      <c r="R72" s="158" t="s">
        <v>459</v>
      </c>
      <c r="S72" s="154" t="s">
        <v>459</v>
      </c>
      <c r="T72" s="154" t="s">
        <v>355</v>
      </c>
      <c r="U72" s="154" t="s">
        <v>459</v>
      </c>
      <c r="V72" s="180">
        <v>101.75</v>
      </c>
      <c r="W72" s="158">
        <v>2</v>
      </c>
      <c r="X72" s="158" t="s">
        <v>468</v>
      </c>
      <c r="Y72" s="158" t="s">
        <v>461</v>
      </c>
    </row>
    <row r="73" spans="1:25" s="140" customFormat="1" ht="12.75" customHeight="1">
      <c r="A73" s="286" t="s">
        <v>1</v>
      </c>
      <c r="B73" s="287"/>
      <c r="C73" s="149"/>
      <c r="D73" s="186"/>
      <c r="E73" s="186"/>
      <c r="F73" s="186"/>
      <c r="G73" s="138"/>
      <c r="H73" s="139">
        <f>SUM(H59:H72)</f>
        <v>2152071.6399999997</v>
      </c>
      <c r="I73" s="187"/>
      <c r="J73" s="174"/>
      <c r="K73" s="252"/>
      <c r="L73" s="232"/>
      <c r="M73" s="160"/>
      <c r="N73" s="160"/>
      <c r="O73" s="142"/>
      <c r="P73" s="160"/>
      <c r="Q73" s="160"/>
      <c r="R73" s="160"/>
      <c r="S73" s="160"/>
      <c r="T73" s="160"/>
      <c r="U73" s="160"/>
      <c r="V73" s="184"/>
      <c r="W73" s="160"/>
      <c r="X73" s="160"/>
      <c r="Y73" s="160"/>
    </row>
    <row r="74" spans="1:25" s="155" customFormat="1" ht="18" customHeight="1">
      <c r="A74" s="295" t="s">
        <v>645</v>
      </c>
      <c r="B74" s="296"/>
      <c r="C74" s="296"/>
      <c r="D74" s="296"/>
      <c r="E74" s="296"/>
      <c r="F74" s="296"/>
      <c r="G74" s="296"/>
      <c r="H74" s="296"/>
      <c r="I74" s="296"/>
      <c r="J74" s="296"/>
      <c r="K74" s="297"/>
      <c r="L74" s="233"/>
      <c r="M74" s="161"/>
      <c r="N74" s="161"/>
      <c r="O74" s="161"/>
      <c r="P74" s="161"/>
      <c r="Q74" s="161"/>
      <c r="R74" s="161"/>
      <c r="S74" s="161"/>
      <c r="T74" s="161"/>
      <c r="U74" s="161"/>
      <c r="V74" s="161"/>
      <c r="W74" s="161"/>
      <c r="X74" s="161"/>
      <c r="Y74" s="161"/>
    </row>
    <row r="75" spans="1:25" ht="25.5" customHeight="1">
      <c r="A75" s="245">
        <v>1</v>
      </c>
      <c r="B75" s="50" t="s">
        <v>233</v>
      </c>
      <c r="C75" s="162" t="s">
        <v>595</v>
      </c>
      <c r="D75" s="158" t="s">
        <v>468</v>
      </c>
      <c r="E75" s="157" t="s">
        <v>461</v>
      </c>
      <c r="F75" s="157" t="s">
        <v>461</v>
      </c>
      <c r="G75" s="43">
        <v>2006</v>
      </c>
      <c r="H75" s="62">
        <v>27872.47</v>
      </c>
      <c r="I75" s="32" t="s">
        <v>106</v>
      </c>
      <c r="J75" s="32" t="s">
        <v>191</v>
      </c>
      <c r="K75" s="246" t="s">
        <v>249</v>
      </c>
      <c r="L75" s="244" t="s">
        <v>191</v>
      </c>
      <c r="M75" s="51" t="s">
        <v>191</v>
      </c>
      <c r="N75" s="51" t="s">
        <v>191</v>
      </c>
      <c r="O75" s="51" t="s">
        <v>191</v>
      </c>
      <c r="P75" s="51" t="s">
        <v>191</v>
      </c>
      <c r="Q75" s="51" t="s">
        <v>191</v>
      </c>
      <c r="R75" s="51" t="s">
        <v>191</v>
      </c>
      <c r="S75" s="51" t="s">
        <v>191</v>
      </c>
      <c r="T75" s="51" t="s">
        <v>191</v>
      </c>
      <c r="U75" s="51" t="s">
        <v>191</v>
      </c>
      <c r="V75" s="51" t="s">
        <v>191</v>
      </c>
      <c r="W75" s="51" t="s">
        <v>191</v>
      </c>
      <c r="X75" s="51" t="s">
        <v>191</v>
      </c>
      <c r="Y75" s="51" t="s">
        <v>191</v>
      </c>
    </row>
    <row r="76" spans="1:25" ht="25.5" customHeight="1">
      <c r="A76" s="245">
        <v>2</v>
      </c>
      <c r="B76" s="50" t="s">
        <v>234</v>
      </c>
      <c r="C76" s="162" t="s">
        <v>596</v>
      </c>
      <c r="D76" s="158" t="s">
        <v>468</v>
      </c>
      <c r="E76" s="157" t="s">
        <v>461</v>
      </c>
      <c r="F76" s="157" t="s">
        <v>461</v>
      </c>
      <c r="G76" s="43">
        <v>2012</v>
      </c>
      <c r="H76" s="62">
        <v>11585.89</v>
      </c>
      <c r="I76" s="32" t="s">
        <v>106</v>
      </c>
      <c r="J76" s="32" t="s">
        <v>191</v>
      </c>
      <c r="K76" s="246" t="s">
        <v>250</v>
      </c>
      <c r="L76" s="244" t="s">
        <v>191</v>
      </c>
      <c r="M76" s="51" t="s">
        <v>191</v>
      </c>
      <c r="N76" s="51" t="s">
        <v>191</v>
      </c>
      <c r="O76" s="51" t="s">
        <v>191</v>
      </c>
      <c r="P76" s="51" t="s">
        <v>191</v>
      </c>
      <c r="Q76" s="51" t="s">
        <v>191</v>
      </c>
      <c r="R76" s="51" t="s">
        <v>191</v>
      </c>
      <c r="S76" s="51" t="s">
        <v>191</v>
      </c>
      <c r="T76" s="51" t="s">
        <v>191</v>
      </c>
      <c r="U76" s="51" t="s">
        <v>191</v>
      </c>
      <c r="V76" s="51" t="s">
        <v>191</v>
      </c>
      <c r="W76" s="51" t="s">
        <v>191</v>
      </c>
      <c r="X76" s="51" t="s">
        <v>191</v>
      </c>
      <c r="Y76" s="51" t="s">
        <v>191</v>
      </c>
    </row>
    <row r="77" spans="1:25" ht="25.5" customHeight="1">
      <c r="A77" s="245">
        <v>3</v>
      </c>
      <c r="B77" s="50" t="s">
        <v>235</v>
      </c>
      <c r="C77" s="162" t="s">
        <v>597</v>
      </c>
      <c r="D77" s="158" t="s">
        <v>468</v>
      </c>
      <c r="E77" s="157" t="s">
        <v>461</v>
      </c>
      <c r="F77" s="157" t="s">
        <v>461</v>
      </c>
      <c r="G77" s="43">
        <v>2012.2012999999999</v>
      </c>
      <c r="H77" s="62">
        <v>2982.23</v>
      </c>
      <c r="I77" s="32" t="s">
        <v>106</v>
      </c>
      <c r="J77" s="32" t="s">
        <v>191</v>
      </c>
      <c r="K77" s="246" t="s">
        <v>251</v>
      </c>
      <c r="L77" s="244" t="s">
        <v>191</v>
      </c>
      <c r="M77" s="51" t="s">
        <v>191</v>
      </c>
      <c r="N77" s="51" t="s">
        <v>191</v>
      </c>
      <c r="O77" s="51" t="s">
        <v>191</v>
      </c>
      <c r="P77" s="51" t="s">
        <v>191</v>
      </c>
      <c r="Q77" s="51" t="s">
        <v>191</v>
      </c>
      <c r="R77" s="51" t="s">
        <v>191</v>
      </c>
      <c r="S77" s="51" t="s">
        <v>191</v>
      </c>
      <c r="T77" s="51" t="s">
        <v>191</v>
      </c>
      <c r="U77" s="51" t="s">
        <v>191</v>
      </c>
      <c r="V77" s="51" t="s">
        <v>191</v>
      </c>
      <c r="W77" s="51" t="s">
        <v>191</v>
      </c>
      <c r="X77" s="51" t="s">
        <v>191</v>
      </c>
      <c r="Y77" s="51" t="s">
        <v>191</v>
      </c>
    </row>
    <row r="78" spans="1:25" ht="25.5" customHeight="1">
      <c r="A78" s="245">
        <v>4</v>
      </c>
      <c r="B78" s="50" t="s">
        <v>236</v>
      </c>
      <c r="C78" s="162" t="s">
        <v>598</v>
      </c>
      <c r="D78" s="158" t="s">
        <v>468</v>
      </c>
      <c r="E78" s="157" t="s">
        <v>461</v>
      </c>
      <c r="F78" s="157" t="s">
        <v>461</v>
      </c>
      <c r="G78" s="43">
        <v>2012</v>
      </c>
      <c r="H78" s="62">
        <v>7645</v>
      </c>
      <c r="I78" s="32" t="s">
        <v>106</v>
      </c>
      <c r="J78" s="32" t="s">
        <v>191</v>
      </c>
      <c r="K78" s="246" t="s">
        <v>252</v>
      </c>
      <c r="L78" s="244" t="s">
        <v>191</v>
      </c>
      <c r="M78" s="51" t="s">
        <v>191</v>
      </c>
      <c r="N78" s="51" t="s">
        <v>191</v>
      </c>
      <c r="O78" s="51" t="s">
        <v>191</v>
      </c>
      <c r="P78" s="51" t="s">
        <v>191</v>
      </c>
      <c r="Q78" s="51" t="s">
        <v>191</v>
      </c>
      <c r="R78" s="51" t="s">
        <v>191</v>
      </c>
      <c r="S78" s="51" t="s">
        <v>191</v>
      </c>
      <c r="T78" s="51" t="s">
        <v>191</v>
      </c>
      <c r="U78" s="51" t="s">
        <v>191</v>
      </c>
      <c r="V78" s="51" t="s">
        <v>191</v>
      </c>
      <c r="W78" s="51" t="s">
        <v>191</v>
      </c>
      <c r="X78" s="51" t="s">
        <v>191</v>
      </c>
      <c r="Y78" s="51" t="s">
        <v>191</v>
      </c>
    </row>
    <row r="79" spans="1:25" ht="25.5" customHeight="1">
      <c r="A79" s="245">
        <v>5</v>
      </c>
      <c r="B79" s="50" t="s">
        <v>237</v>
      </c>
      <c r="C79" s="162" t="s">
        <v>599</v>
      </c>
      <c r="D79" s="158" t="s">
        <v>468</v>
      </c>
      <c r="E79" s="157" t="s">
        <v>461</v>
      </c>
      <c r="F79" s="157" t="s">
        <v>461</v>
      </c>
      <c r="G79" s="43">
        <v>2012</v>
      </c>
      <c r="H79" s="62">
        <v>40466.910000000003</v>
      </c>
      <c r="I79" s="32" t="s">
        <v>106</v>
      </c>
      <c r="J79" s="32" t="s">
        <v>191</v>
      </c>
      <c r="K79" s="246" t="s">
        <v>253</v>
      </c>
      <c r="L79" s="244" t="s">
        <v>191</v>
      </c>
      <c r="M79" s="51" t="s">
        <v>191</v>
      </c>
      <c r="N79" s="51" t="s">
        <v>191</v>
      </c>
      <c r="O79" s="51" t="s">
        <v>191</v>
      </c>
      <c r="P79" s="51" t="s">
        <v>191</v>
      </c>
      <c r="Q79" s="51" t="s">
        <v>191</v>
      </c>
      <c r="R79" s="51" t="s">
        <v>191</v>
      </c>
      <c r="S79" s="51" t="s">
        <v>191</v>
      </c>
      <c r="T79" s="51" t="s">
        <v>191</v>
      </c>
      <c r="U79" s="51" t="s">
        <v>191</v>
      </c>
      <c r="V79" s="51" t="s">
        <v>191</v>
      </c>
      <c r="W79" s="51" t="s">
        <v>191</v>
      </c>
      <c r="X79" s="51" t="s">
        <v>191</v>
      </c>
      <c r="Y79" s="51" t="s">
        <v>191</v>
      </c>
    </row>
    <row r="80" spans="1:25" ht="25.5" customHeight="1">
      <c r="A80" s="245">
        <v>6</v>
      </c>
      <c r="B80" s="50" t="s">
        <v>238</v>
      </c>
      <c r="C80" s="162" t="s">
        <v>600</v>
      </c>
      <c r="D80" s="158" t="s">
        <v>468</v>
      </c>
      <c r="E80" s="157" t="s">
        <v>461</v>
      </c>
      <c r="F80" s="157" t="s">
        <v>461</v>
      </c>
      <c r="G80" s="43" t="s">
        <v>246</v>
      </c>
      <c r="H80" s="62">
        <v>17470.560000000001</v>
      </c>
      <c r="I80" s="32" t="s">
        <v>106</v>
      </c>
      <c r="J80" s="32" t="s">
        <v>191</v>
      </c>
      <c r="K80" s="246" t="s">
        <v>254</v>
      </c>
      <c r="L80" s="244" t="s">
        <v>191</v>
      </c>
      <c r="M80" s="51" t="s">
        <v>191</v>
      </c>
      <c r="N80" s="51" t="s">
        <v>191</v>
      </c>
      <c r="O80" s="51" t="s">
        <v>191</v>
      </c>
      <c r="P80" s="51" t="s">
        <v>191</v>
      </c>
      <c r="Q80" s="51" t="s">
        <v>191</v>
      </c>
      <c r="R80" s="51" t="s">
        <v>191</v>
      </c>
      <c r="S80" s="51" t="s">
        <v>191</v>
      </c>
      <c r="T80" s="51" t="s">
        <v>191</v>
      </c>
      <c r="U80" s="51" t="s">
        <v>191</v>
      </c>
      <c r="V80" s="51" t="s">
        <v>191</v>
      </c>
      <c r="W80" s="51" t="s">
        <v>191</v>
      </c>
      <c r="X80" s="51" t="s">
        <v>191</v>
      </c>
      <c r="Y80" s="51" t="s">
        <v>191</v>
      </c>
    </row>
    <row r="81" spans="1:25" ht="25.5" customHeight="1">
      <c r="A81" s="245">
        <v>7</v>
      </c>
      <c r="B81" s="50" t="s">
        <v>239</v>
      </c>
      <c r="C81" s="162" t="s">
        <v>601</v>
      </c>
      <c r="D81" s="158" t="s">
        <v>468</v>
      </c>
      <c r="E81" s="157" t="s">
        <v>461</v>
      </c>
      <c r="F81" s="157" t="s">
        <v>461</v>
      </c>
      <c r="G81" s="43">
        <v>2013</v>
      </c>
      <c r="H81" s="62">
        <v>7000.17</v>
      </c>
      <c r="I81" s="32" t="s">
        <v>106</v>
      </c>
      <c r="J81" s="32" t="s">
        <v>191</v>
      </c>
      <c r="K81" s="246" t="s">
        <v>255</v>
      </c>
      <c r="L81" s="244" t="s">
        <v>191</v>
      </c>
      <c r="M81" s="51" t="s">
        <v>191</v>
      </c>
      <c r="N81" s="51" t="s">
        <v>191</v>
      </c>
      <c r="O81" s="51" t="s">
        <v>191</v>
      </c>
      <c r="P81" s="51" t="s">
        <v>191</v>
      </c>
      <c r="Q81" s="51" t="s">
        <v>191</v>
      </c>
      <c r="R81" s="51" t="s">
        <v>191</v>
      </c>
      <c r="S81" s="51" t="s">
        <v>191</v>
      </c>
      <c r="T81" s="51" t="s">
        <v>191</v>
      </c>
      <c r="U81" s="51" t="s">
        <v>191</v>
      </c>
      <c r="V81" s="51" t="s">
        <v>191</v>
      </c>
      <c r="W81" s="51" t="s">
        <v>191</v>
      </c>
      <c r="X81" s="51" t="s">
        <v>191</v>
      </c>
      <c r="Y81" s="51" t="s">
        <v>191</v>
      </c>
    </row>
    <row r="82" spans="1:25" ht="25.5" customHeight="1">
      <c r="A82" s="245">
        <v>8</v>
      </c>
      <c r="B82" s="50" t="s">
        <v>240</v>
      </c>
      <c r="C82" s="162" t="s">
        <v>602</v>
      </c>
      <c r="D82" s="158" t="s">
        <v>468</v>
      </c>
      <c r="E82" s="157" t="s">
        <v>461</v>
      </c>
      <c r="F82" s="157" t="s">
        <v>461</v>
      </c>
      <c r="G82" s="43" t="s">
        <v>247</v>
      </c>
      <c r="H82" s="62">
        <v>10000.48</v>
      </c>
      <c r="I82" s="32" t="s">
        <v>106</v>
      </c>
      <c r="J82" s="32" t="s">
        <v>191</v>
      </c>
      <c r="K82" s="246" t="s">
        <v>256</v>
      </c>
      <c r="L82" s="244" t="s">
        <v>191</v>
      </c>
      <c r="M82" s="51" t="s">
        <v>191</v>
      </c>
      <c r="N82" s="51" t="s">
        <v>191</v>
      </c>
      <c r="O82" s="51" t="s">
        <v>191</v>
      </c>
      <c r="P82" s="51" t="s">
        <v>191</v>
      </c>
      <c r="Q82" s="51" t="s">
        <v>191</v>
      </c>
      <c r="R82" s="51" t="s">
        <v>191</v>
      </c>
      <c r="S82" s="51" t="s">
        <v>191</v>
      </c>
      <c r="T82" s="51" t="s">
        <v>191</v>
      </c>
      <c r="U82" s="51" t="s">
        <v>191</v>
      </c>
      <c r="V82" s="51" t="s">
        <v>191</v>
      </c>
      <c r="W82" s="51" t="s">
        <v>191</v>
      </c>
      <c r="X82" s="51" t="s">
        <v>191</v>
      </c>
      <c r="Y82" s="51" t="s">
        <v>191</v>
      </c>
    </row>
    <row r="83" spans="1:25" ht="25.5" customHeight="1">
      <c r="A83" s="245">
        <v>9</v>
      </c>
      <c r="B83" s="50" t="s">
        <v>241</v>
      </c>
      <c r="C83" s="162" t="s">
        <v>603</v>
      </c>
      <c r="D83" s="158" t="s">
        <v>468</v>
      </c>
      <c r="E83" s="157" t="s">
        <v>461</v>
      </c>
      <c r="F83" s="157" t="s">
        <v>461</v>
      </c>
      <c r="G83" s="43" t="s">
        <v>247</v>
      </c>
      <c r="H83" s="62">
        <v>6990.37</v>
      </c>
      <c r="I83" s="32" t="s">
        <v>106</v>
      </c>
      <c r="J83" s="32" t="s">
        <v>191</v>
      </c>
      <c r="K83" s="246" t="s">
        <v>257</v>
      </c>
      <c r="L83" s="244" t="s">
        <v>191</v>
      </c>
      <c r="M83" s="51" t="s">
        <v>191</v>
      </c>
      <c r="N83" s="51" t="s">
        <v>191</v>
      </c>
      <c r="O83" s="51" t="s">
        <v>191</v>
      </c>
      <c r="P83" s="51" t="s">
        <v>191</v>
      </c>
      <c r="Q83" s="51" t="s">
        <v>191</v>
      </c>
      <c r="R83" s="51" t="s">
        <v>191</v>
      </c>
      <c r="S83" s="51" t="s">
        <v>191</v>
      </c>
      <c r="T83" s="51" t="s">
        <v>191</v>
      </c>
      <c r="U83" s="51" t="s">
        <v>191</v>
      </c>
      <c r="V83" s="51" t="s">
        <v>191</v>
      </c>
      <c r="W83" s="51" t="s">
        <v>191</v>
      </c>
      <c r="X83" s="51" t="s">
        <v>191</v>
      </c>
      <c r="Y83" s="51" t="s">
        <v>191</v>
      </c>
    </row>
    <row r="84" spans="1:25" ht="25.5" customHeight="1">
      <c r="A84" s="245">
        <v>10</v>
      </c>
      <c r="B84" s="50" t="s">
        <v>242</v>
      </c>
      <c r="C84" s="162" t="s">
        <v>604</v>
      </c>
      <c r="D84" s="158" t="s">
        <v>468</v>
      </c>
      <c r="E84" s="157" t="s">
        <v>461</v>
      </c>
      <c r="F84" s="157" t="s">
        <v>461</v>
      </c>
      <c r="G84" s="43" t="s">
        <v>248</v>
      </c>
      <c r="H84" s="62">
        <v>6996.64</v>
      </c>
      <c r="I84" s="32" t="s">
        <v>106</v>
      </c>
      <c r="J84" s="32" t="s">
        <v>191</v>
      </c>
      <c r="K84" s="246" t="s">
        <v>258</v>
      </c>
      <c r="L84" s="244" t="s">
        <v>191</v>
      </c>
      <c r="M84" s="51" t="s">
        <v>191</v>
      </c>
      <c r="N84" s="51" t="s">
        <v>191</v>
      </c>
      <c r="O84" s="51" t="s">
        <v>191</v>
      </c>
      <c r="P84" s="51" t="s">
        <v>191</v>
      </c>
      <c r="Q84" s="51" t="s">
        <v>191</v>
      </c>
      <c r="R84" s="51" t="s">
        <v>191</v>
      </c>
      <c r="S84" s="51" t="s">
        <v>191</v>
      </c>
      <c r="T84" s="51" t="s">
        <v>191</v>
      </c>
      <c r="U84" s="51" t="s">
        <v>191</v>
      </c>
      <c r="V84" s="51" t="s">
        <v>191</v>
      </c>
      <c r="W84" s="51" t="s">
        <v>191</v>
      </c>
      <c r="X84" s="51" t="s">
        <v>191</v>
      </c>
      <c r="Y84" s="51" t="s">
        <v>191</v>
      </c>
    </row>
    <row r="85" spans="1:25" ht="25.5" customHeight="1">
      <c r="A85" s="245">
        <v>11</v>
      </c>
      <c r="B85" s="50" t="s">
        <v>243</v>
      </c>
      <c r="C85" s="162" t="s">
        <v>605</v>
      </c>
      <c r="D85" s="158" t="s">
        <v>468</v>
      </c>
      <c r="E85" s="157" t="s">
        <v>461</v>
      </c>
      <c r="F85" s="157" t="s">
        <v>461</v>
      </c>
      <c r="G85" s="43" t="s">
        <v>246</v>
      </c>
      <c r="H85" s="62">
        <v>7842.35</v>
      </c>
      <c r="I85" s="32" t="s">
        <v>106</v>
      </c>
      <c r="J85" s="32" t="s">
        <v>191</v>
      </c>
      <c r="K85" s="246" t="s">
        <v>259</v>
      </c>
      <c r="L85" s="244" t="s">
        <v>191</v>
      </c>
      <c r="M85" s="51" t="s">
        <v>191</v>
      </c>
      <c r="N85" s="51" t="s">
        <v>191</v>
      </c>
      <c r="O85" s="51" t="s">
        <v>191</v>
      </c>
      <c r="P85" s="51" t="s">
        <v>191</v>
      </c>
      <c r="Q85" s="51" t="s">
        <v>191</v>
      </c>
      <c r="R85" s="51" t="s">
        <v>191</v>
      </c>
      <c r="S85" s="51" t="s">
        <v>191</v>
      </c>
      <c r="T85" s="51" t="s">
        <v>191</v>
      </c>
      <c r="U85" s="51" t="s">
        <v>191</v>
      </c>
      <c r="V85" s="51" t="s">
        <v>191</v>
      </c>
      <c r="W85" s="51" t="s">
        <v>191</v>
      </c>
      <c r="X85" s="51" t="s">
        <v>191</v>
      </c>
      <c r="Y85" s="51" t="s">
        <v>191</v>
      </c>
    </row>
    <row r="86" spans="1:25" ht="25.5" customHeight="1">
      <c r="A86" s="245">
        <v>12</v>
      </c>
      <c r="B86" s="50" t="s">
        <v>244</v>
      </c>
      <c r="C86" s="162" t="s">
        <v>606</v>
      </c>
      <c r="D86" s="158" t="s">
        <v>468</v>
      </c>
      <c r="E86" s="157" t="s">
        <v>461</v>
      </c>
      <c r="F86" s="157" t="s">
        <v>461</v>
      </c>
      <c r="G86" s="43" t="s">
        <v>246</v>
      </c>
      <c r="H86" s="62">
        <v>16962.93</v>
      </c>
      <c r="I86" s="32" t="s">
        <v>106</v>
      </c>
      <c r="J86" s="32" t="s">
        <v>191</v>
      </c>
      <c r="K86" s="246" t="s">
        <v>260</v>
      </c>
      <c r="L86" s="244" t="s">
        <v>191</v>
      </c>
      <c r="M86" s="51" t="s">
        <v>191</v>
      </c>
      <c r="N86" s="51" t="s">
        <v>191</v>
      </c>
      <c r="O86" s="51" t="s">
        <v>191</v>
      </c>
      <c r="P86" s="51" t="s">
        <v>191</v>
      </c>
      <c r="Q86" s="51" t="s">
        <v>191</v>
      </c>
      <c r="R86" s="51" t="s">
        <v>191</v>
      </c>
      <c r="S86" s="51" t="s">
        <v>191</v>
      </c>
      <c r="T86" s="51" t="s">
        <v>191</v>
      </c>
      <c r="U86" s="51" t="s">
        <v>191</v>
      </c>
      <c r="V86" s="51" t="s">
        <v>191</v>
      </c>
      <c r="W86" s="51" t="s">
        <v>191</v>
      </c>
      <c r="X86" s="51" t="s">
        <v>191</v>
      </c>
      <c r="Y86" s="51" t="s">
        <v>191</v>
      </c>
    </row>
    <row r="87" spans="1:25" ht="25.5" customHeight="1">
      <c r="A87" s="245">
        <v>13</v>
      </c>
      <c r="B87" s="50" t="s">
        <v>245</v>
      </c>
      <c r="C87" s="162" t="s">
        <v>607</v>
      </c>
      <c r="D87" s="158" t="s">
        <v>468</v>
      </c>
      <c r="E87" s="157" t="s">
        <v>461</v>
      </c>
      <c r="F87" s="157" t="s">
        <v>461</v>
      </c>
      <c r="G87" s="43">
        <v>2010</v>
      </c>
      <c r="H87" s="62">
        <v>12000</v>
      </c>
      <c r="I87" s="32" t="s">
        <v>106</v>
      </c>
      <c r="J87" s="32" t="s">
        <v>191</v>
      </c>
      <c r="K87" s="246" t="s">
        <v>261</v>
      </c>
      <c r="L87" s="244" t="s">
        <v>191</v>
      </c>
      <c r="M87" s="51" t="s">
        <v>191</v>
      </c>
      <c r="N87" s="51" t="s">
        <v>191</v>
      </c>
      <c r="O87" s="51" t="s">
        <v>191</v>
      </c>
      <c r="P87" s="51" t="s">
        <v>191</v>
      </c>
      <c r="Q87" s="51" t="s">
        <v>191</v>
      </c>
      <c r="R87" s="51" t="s">
        <v>191</v>
      </c>
      <c r="S87" s="51" t="s">
        <v>191</v>
      </c>
      <c r="T87" s="51" t="s">
        <v>191</v>
      </c>
      <c r="U87" s="51" t="s">
        <v>191</v>
      </c>
      <c r="V87" s="51" t="s">
        <v>191</v>
      </c>
      <c r="W87" s="51" t="s">
        <v>191</v>
      </c>
      <c r="X87" s="51" t="s">
        <v>191</v>
      </c>
      <c r="Y87" s="51" t="s">
        <v>191</v>
      </c>
    </row>
    <row r="88" spans="1:25" s="5" customFormat="1" ht="25.5" customHeight="1">
      <c r="A88" s="245">
        <v>14</v>
      </c>
      <c r="B88" s="50" t="s">
        <v>291</v>
      </c>
      <c r="C88" s="50" t="s">
        <v>612</v>
      </c>
      <c r="D88" s="158" t="s">
        <v>468</v>
      </c>
      <c r="E88" s="157" t="s">
        <v>461</v>
      </c>
      <c r="F88" s="157" t="s">
        <v>461</v>
      </c>
      <c r="G88" s="43">
        <v>2015</v>
      </c>
      <c r="H88" s="62">
        <v>7012.87</v>
      </c>
      <c r="I88" s="32" t="s">
        <v>133</v>
      </c>
      <c r="J88" s="44"/>
      <c r="K88" s="246"/>
      <c r="L88" s="234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</row>
    <row r="89" spans="1:25" s="5" customFormat="1" ht="25.5" customHeight="1">
      <c r="A89" s="245">
        <v>15</v>
      </c>
      <c r="B89" s="50" t="s">
        <v>309</v>
      </c>
      <c r="C89" s="50" t="s">
        <v>612</v>
      </c>
      <c r="D89" s="158" t="s">
        <v>468</v>
      </c>
      <c r="E89" s="157" t="s">
        <v>461</v>
      </c>
      <c r="F89" s="157" t="s">
        <v>461</v>
      </c>
      <c r="G89" s="43">
        <v>2016</v>
      </c>
      <c r="H89" s="163">
        <v>2988.18</v>
      </c>
      <c r="I89" s="32" t="s">
        <v>106</v>
      </c>
      <c r="J89" s="167"/>
      <c r="K89" s="248" t="s">
        <v>273</v>
      </c>
      <c r="L89" s="234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</row>
    <row r="90" spans="1:25" s="140" customFormat="1">
      <c r="A90" s="286" t="s">
        <v>1</v>
      </c>
      <c r="B90" s="287"/>
      <c r="C90" s="149"/>
      <c r="D90" s="186"/>
      <c r="E90" s="186"/>
      <c r="F90" s="186"/>
      <c r="G90" s="138"/>
      <c r="H90" s="139">
        <f>SUM(H75:H89)</f>
        <v>185817.05</v>
      </c>
      <c r="I90" s="187"/>
      <c r="J90" s="174"/>
      <c r="K90" s="252"/>
      <c r="L90" s="236"/>
      <c r="M90" s="142"/>
      <c r="N90" s="142"/>
      <c r="O90" s="142"/>
      <c r="P90" s="142"/>
      <c r="Q90" s="142"/>
      <c r="R90" s="142"/>
      <c r="S90" s="142"/>
      <c r="T90" s="142"/>
      <c r="U90" s="142"/>
      <c r="V90" s="142"/>
      <c r="W90" s="142"/>
      <c r="X90" s="142"/>
      <c r="Y90" s="142"/>
    </row>
    <row r="91" spans="1:25">
      <c r="A91" s="291" t="s">
        <v>201</v>
      </c>
      <c r="B91" s="292"/>
      <c r="C91" s="292"/>
      <c r="D91" s="292"/>
      <c r="E91" s="292"/>
      <c r="F91" s="292"/>
      <c r="G91" s="292"/>
      <c r="H91" s="292"/>
      <c r="I91" s="292"/>
      <c r="J91" s="292"/>
      <c r="K91" s="293"/>
      <c r="L91" s="230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</row>
    <row r="92" spans="1:25" ht="89.25">
      <c r="A92" s="245">
        <v>1</v>
      </c>
      <c r="B92" s="48" t="s">
        <v>28</v>
      </c>
      <c r="C92" s="171" t="s">
        <v>479</v>
      </c>
      <c r="D92" s="158" t="s">
        <v>468</v>
      </c>
      <c r="E92" s="157" t="s">
        <v>461</v>
      </c>
      <c r="F92" s="158" t="s">
        <v>480</v>
      </c>
      <c r="G92" s="38">
        <v>1908.2008000000001</v>
      </c>
      <c r="H92" s="62">
        <v>911916.39</v>
      </c>
      <c r="I92" s="32" t="s">
        <v>106</v>
      </c>
      <c r="J92" s="32"/>
      <c r="K92" s="290" t="s">
        <v>29</v>
      </c>
      <c r="L92" s="276" t="s">
        <v>464</v>
      </c>
      <c r="M92" s="276" t="s">
        <v>350</v>
      </c>
      <c r="N92" s="276" t="s">
        <v>482</v>
      </c>
      <c r="O92" s="277" t="s">
        <v>665</v>
      </c>
      <c r="P92" s="278" t="s">
        <v>459</v>
      </c>
      <c r="Q92" s="278" t="s">
        <v>459</v>
      </c>
      <c r="R92" s="278" t="s">
        <v>459</v>
      </c>
      <c r="S92" s="278" t="s">
        <v>459</v>
      </c>
      <c r="T92" s="278" t="s">
        <v>355</v>
      </c>
      <c r="U92" s="278" t="s">
        <v>459</v>
      </c>
      <c r="V92" s="279"/>
      <c r="W92" s="279">
        <v>3</v>
      </c>
      <c r="X92" s="279" t="s">
        <v>468</v>
      </c>
      <c r="Y92" s="279" t="s">
        <v>461</v>
      </c>
    </row>
    <row r="93" spans="1:25" ht="51">
      <c r="A93" s="245">
        <v>2</v>
      </c>
      <c r="B93" s="48" t="s">
        <v>21</v>
      </c>
      <c r="C93" s="171" t="s">
        <v>481</v>
      </c>
      <c r="D93" s="158" t="s">
        <v>468</v>
      </c>
      <c r="E93" s="157" t="s">
        <v>461</v>
      </c>
      <c r="F93" s="158" t="s">
        <v>461</v>
      </c>
      <c r="G93" s="38">
        <v>1908</v>
      </c>
      <c r="H93" s="62">
        <v>167077</v>
      </c>
      <c r="I93" s="32" t="s">
        <v>106</v>
      </c>
      <c r="J93" s="32"/>
      <c r="K93" s="290"/>
      <c r="L93" s="276" t="s">
        <v>464</v>
      </c>
      <c r="M93" s="276" t="s">
        <v>483</v>
      </c>
      <c r="N93" s="276" t="s">
        <v>484</v>
      </c>
      <c r="O93" s="277" t="s">
        <v>191</v>
      </c>
      <c r="P93" s="278" t="s">
        <v>459</v>
      </c>
      <c r="Q93" s="278" t="s">
        <v>459</v>
      </c>
      <c r="R93" s="278" t="s">
        <v>459</v>
      </c>
      <c r="S93" s="278" t="s">
        <v>459</v>
      </c>
      <c r="T93" s="278" t="s">
        <v>355</v>
      </c>
      <c r="U93" s="278" t="s">
        <v>459</v>
      </c>
      <c r="V93" s="279"/>
      <c r="W93" s="279">
        <v>1</v>
      </c>
      <c r="X93" s="279" t="s">
        <v>461</v>
      </c>
      <c r="Y93" s="279" t="s">
        <v>461</v>
      </c>
    </row>
    <row r="94" spans="1:25" s="140" customFormat="1">
      <c r="A94" s="286" t="s">
        <v>1</v>
      </c>
      <c r="B94" s="287"/>
      <c r="C94" s="149"/>
      <c r="D94" s="186"/>
      <c r="E94" s="186"/>
      <c r="F94" s="186"/>
      <c r="G94" s="138"/>
      <c r="H94" s="139">
        <f>SUM(H92:H93)</f>
        <v>1078993.3900000001</v>
      </c>
      <c r="I94" s="153"/>
      <c r="J94" s="143"/>
      <c r="K94" s="255"/>
      <c r="L94" s="236"/>
      <c r="M94" s="142"/>
      <c r="N94" s="142"/>
      <c r="O94" s="142"/>
      <c r="P94" s="142"/>
      <c r="Q94" s="142"/>
      <c r="R94" s="142"/>
      <c r="S94" s="142"/>
      <c r="T94" s="142"/>
      <c r="U94" s="142"/>
      <c r="V94" s="142"/>
      <c r="W94" s="142"/>
      <c r="X94" s="142"/>
      <c r="Y94" s="142"/>
    </row>
    <row r="95" spans="1:25" ht="12.75" customHeight="1">
      <c r="A95" s="291" t="s">
        <v>202</v>
      </c>
      <c r="B95" s="292"/>
      <c r="C95" s="292"/>
      <c r="D95" s="292"/>
      <c r="E95" s="292"/>
      <c r="F95" s="292"/>
      <c r="G95" s="292"/>
      <c r="H95" s="292"/>
      <c r="I95" s="292"/>
      <c r="J95" s="292"/>
      <c r="K95" s="293"/>
      <c r="L95" s="230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</row>
    <row r="96" spans="1:25" ht="38.25" customHeight="1">
      <c r="A96" s="245">
        <v>1</v>
      </c>
      <c r="B96" s="48" t="s">
        <v>32</v>
      </c>
      <c r="C96" s="171" t="s">
        <v>485</v>
      </c>
      <c r="D96" s="158" t="s">
        <v>468</v>
      </c>
      <c r="E96" s="157" t="s">
        <v>461</v>
      </c>
      <c r="F96" s="157" t="s">
        <v>461</v>
      </c>
      <c r="G96" s="38">
        <v>1966</v>
      </c>
      <c r="H96" s="117">
        <v>785804.05</v>
      </c>
      <c r="I96" s="187" t="s">
        <v>107</v>
      </c>
      <c r="J96" s="32"/>
      <c r="K96" s="290" t="s">
        <v>31</v>
      </c>
      <c r="L96" s="276" t="s">
        <v>464</v>
      </c>
      <c r="M96" s="276" t="s">
        <v>488</v>
      </c>
      <c r="N96" s="276" t="s">
        <v>489</v>
      </c>
      <c r="O96" s="277" t="s">
        <v>667</v>
      </c>
      <c r="P96" s="278" t="s">
        <v>459</v>
      </c>
      <c r="Q96" s="278" t="s">
        <v>459</v>
      </c>
      <c r="R96" s="278" t="s">
        <v>355</v>
      </c>
      <c r="S96" s="278" t="s">
        <v>459</v>
      </c>
      <c r="T96" s="278" t="s">
        <v>355</v>
      </c>
      <c r="U96" s="278" t="s">
        <v>459</v>
      </c>
      <c r="V96" s="279"/>
      <c r="W96" s="279">
        <v>3</v>
      </c>
      <c r="X96" s="279" t="s">
        <v>468</v>
      </c>
      <c r="Y96" s="279" t="s">
        <v>461</v>
      </c>
    </row>
    <row r="97" spans="1:25" ht="25.5" customHeight="1">
      <c r="A97" s="245">
        <v>2</v>
      </c>
      <c r="B97" s="48" t="s">
        <v>128</v>
      </c>
      <c r="C97" s="171" t="s">
        <v>486</v>
      </c>
      <c r="D97" s="158" t="s">
        <v>468</v>
      </c>
      <c r="E97" s="157" t="s">
        <v>461</v>
      </c>
      <c r="F97" s="157" t="s">
        <v>461</v>
      </c>
      <c r="G97" s="38" t="s">
        <v>126</v>
      </c>
      <c r="H97" s="117">
        <v>167077</v>
      </c>
      <c r="I97" s="187" t="s">
        <v>107</v>
      </c>
      <c r="J97" s="32"/>
      <c r="K97" s="290"/>
      <c r="L97" s="276" t="s">
        <v>464</v>
      </c>
      <c r="M97" s="276" t="s">
        <v>350</v>
      </c>
      <c r="N97" s="276" t="s">
        <v>490</v>
      </c>
      <c r="O97" s="277" t="s">
        <v>668</v>
      </c>
      <c r="P97" s="278" t="s">
        <v>459</v>
      </c>
      <c r="Q97" s="278" t="s">
        <v>459</v>
      </c>
      <c r="R97" s="278" t="s">
        <v>355</v>
      </c>
      <c r="S97" s="278" t="s">
        <v>459</v>
      </c>
      <c r="T97" s="278" t="s">
        <v>355</v>
      </c>
      <c r="U97" s="278" t="s">
        <v>459</v>
      </c>
      <c r="V97" s="279"/>
      <c r="W97" s="279">
        <v>1</v>
      </c>
      <c r="X97" s="279" t="s">
        <v>461</v>
      </c>
      <c r="Y97" s="279" t="s">
        <v>461</v>
      </c>
    </row>
    <row r="98" spans="1:25" ht="102">
      <c r="A98" s="245">
        <v>3</v>
      </c>
      <c r="B98" s="48" t="s">
        <v>198</v>
      </c>
      <c r="C98" s="171" t="s">
        <v>487</v>
      </c>
      <c r="D98" s="158" t="s">
        <v>468</v>
      </c>
      <c r="E98" s="157" t="s">
        <v>461</v>
      </c>
      <c r="F98" s="157" t="s">
        <v>461</v>
      </c>
      <c r="G98" s="38">
        <v>2006</v>
      </c>
      <c r="H98" s="62">
        <v>570884.31999999995</v>
      </c>
      <c r="I98" s="32" t="s">
        <v>106</v>
      </c>
      <c r="J98" s="32"/>
      <c r="K98" s="290"/>
      <c r="L98" s="277" t="s">
        <v>491</v>
      </c>
      <c r="M98" s="277" t="s">
        <v>191</v>
      </c>
      <c r="N98" s="277" t="s">
        <v>191</v>
      </c>
      <c r="O98" s="277" t="s">
        <v>191</v>
      </c>
      <c r="P98" s="278" t="s">
        <v>191</v>
      </c>
      <c r="Q98" s="278" t="s">
        <v>191</v>
      </c>
      <c r="R98" s="278" t="s">
        <v>191</v>
      </c>
      <c r="S98" s="278" t="s">
        <v>191</v>
      </c>
      <c r="T98" s="278" t="s">
        <v>191</v>
      </c>
      <c r="U98" s="278" t="s">
        <v>191</v>
      </c>
      <c r="V98" s="279" t="s">
        <v>191</v>
      </c>
      <c r="W98" s="279" t="s">
        <v>191</v>
      </c>
      <c r="X98" s="279" t="s">
        <v>191</v>
      </c>
      <c r="Y98" s="279" t="s">
        <v>191</v>
      </c>
    </row>
    <row r="99" spans="1:25" s="140" customFormat="1">
      <c r="A99" s="286" t="s">
        <v>0</v>
      </c>
      <c r="B99" s="287"/>
      <c r="C99" s="149"/>
      <c r="D99" s="186"/>
      <c r="E99" s="186"/>
      <c r="F99" s="186"/>
      <c r="G99" s="138"/>
      <c r="H99" s="139">
        <f>SUM(H96:H98)</f>
        <v>1523765.37</v>
      </c>
      <c r="I99" s="144"/>
      <c r="J99" s="143"/>
      <c r="K99" s="255"/>
      <c r="L99" s="236"/>
      <c r="M99" s="142"/>
      <c r="N99" s="142"/>
      <c r="O99" s="142"/>
      <c r="P99" s="142"/>
      <c r="Q99" s="142"/>
      <c r="R99" s="142"/>
      <c r="S99" s="142"/>
      <c r="T99" s="142"/>
      <c r="U99" s="142"/>
      <c r="V99" s="142"/>
      <c r="W99" s="142"/>
      <c r="X99" s="142"/>
      <c r="Y99" s="142"/>
    </row>
    <row r="100" spans="1:25" ht="12.75" customHeight="1">
      <c r="A100" s="291" t="s">
        <v>203</v>
      </c>
      <c r="B100" s="292"/>
      <c r="C100" s="292"/>
      <c r="D100" s="292"/>
      <c r="E100" s="292"/>
      <c r="F100" s="292"/>
      <c r="G100" s="292"/>
      <c r="H100" s="292"/>
      <c r="I100" s="292"/>
      <c r="J100" s="292"/>
      <c r="K100" s="293"/>
      <c r="L100" s="230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</row>
    <row r="101" spans="1:25" s="7" customFormat="1" ht="38.25" customHeight="1">
      <c r="A101" s="245">
        <v>1</v>
      </c>
      <c r="B101" s="48" t="s">
        <v>47</v>
      </c>
      <c r="C101" s="171" t="s">
        <v>494</v>
      </c>
      <c r="D101" s="158" t="s">
        <v>468</v>
      </c>
      <c r="E101" s="157" t="s">
        <v>461</v>
      </c>
      <c r="F101" s="157" t="s">
        <v>461</v>
      </c>
      <c r="G101" s="38">
        <v>1951.2001</v>
      </c>
      <c r="H101" s="62">
        <v>1000970</v>
      </c>
      <c r="I101" s="32" t="s">
        <v>106</v>
      </c>
      <c r="J101" s="32"/>
      <c r="K101" s="246" t="s">
        <v>31</v>
      </c>
      <c r="L101" s="276" t="s">
        <v>464</v>
      </c>
      <c r="M101" s="276" t="s">
        <v>483</v>
      </c>
      <c r="N101" s="276" t="s">
        <v>490</v>
      </c>
      <c r="O101" s="277" t="s">
        <v>667</v>
      </c>
      <c r="P101" s="278" t="s">
        <v>459</v>
      </c>
      <c r="Q101" s="278" t="s">
        <v>459</v>
      </c>
      <c r="R101" s="278" t="s">
        <v>459</v>
      </c>
      <c r="S101" s="278" t="s">
        <v>459</v>
      </c>
      <c r="T101" s="278" t="s">
        <v>355</v>
      </c>
      <c r="U101" s="278" t="s">
        <v>459</v>
      </c>
      <c r="V101" s="280"/>
      <c r="W101" s="279">
        <v>3</v>
      </c>
      <c r="X101" s="279" t="s">
        <v>468</v>
      </c>
      <c r="Y101" s="279" t="s">
        <v>461</v>
      </c>
    </row>
    <row r="102" spans="1:25" s="141" customFormat="1">
      <c r="A102" s="286" t="s">
        <v>1</v>
      </c>
      <c r="B102" s="287"/>
      <c r="C102" s="149"/>
      <c r="D102" s="186"/>
      <c r="E102" s="186"/>
      <c r="F102" s="186"/>
      <c r="G102" s="138"/>
      <c r="H102" s="139">
        <f>SUM(H101)</f>
        <v>1000970</v>
      </c>
      <c r="I102" s="153"/>
      <c r="J102" s="143"/>
      <c r="K102" s="255"/>
      <c r="L102" s="243"/>
      <c r="M102" s="145"/>
      <c r="N102" s="145"/>
      <c r="O102" s="145"/>
      <c r="P102" s="145"/>
      <c r="Q102" s="145"/>
      <c r="R102" s="145"/>
      <c r="S102" s="145"/>
      <c r="T102" s="145"/>
      <c r="U102" s="145"/>
      <c r="V102" s="145"/>
      <c r="W102" s="145"/>
      <c r="X102" s="145"/>
      <c r="Y102" s="145"/>
    </row>
    <row r="103" spans="1:25" ht="12.75" customHeight="1">
      <c r="A103" s="291" t="s">
        <v>204</v>
      </c>
      <c r="B103" s="292"/>
      <c r="C103" s="292"/>
      <c r="D103" s="292"/>
      <c r="E103" s="292"/>
      <c r="F103" s="292"/>
      <c r="G103" s="292"/>
      <c r="H103" s="292"/>
      <c r="I103" s="292"/>
      <c r="J103" s="292"/>
      <c r="K103" s="293"/>
      <c r="L103" s="230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</row>
    <row r="104" spans="1:25" ht="51" customHeight="1">
      <c r="A104" s="245">
        <v>1</v>
      </c>
      <c r="B104" s="48" t="s">
        <v>28</v>
      </c>
      <c r="C104" s="171" t="s">
        <v>492</v>
      </c>
      <c r="D104" s="158" t="s">
        <v>468</v>
      </c>
      <c r="E104" s="157" t="s">
        <v>461</v>
      </c>
      <c r="F104" s="157" t="s">
        <v>493</v>
      </c>
      <c r="G104" s="38">
        <v>1920</v>
      </c>
      <c r="H104" s="62">
        <v>620598.72</v>
      </c>
      <c r="I104" s="32" t="s">
        <v>106</v>
      </c>
      <c r="J104" s="32"/>
      <c r="K104" s="246" t="s">
        <v>33</v>
      </c>
      <c r="L104" s="276" t="s">
        <v>464</v>
      </c>
      <c r="M104" s="276" t="s">
        <v>350</v>
      </c>
      <c r="N104" s="276" t="s">
        <v>482</v>
      </c>
      <c r="O104" s="277" t="s">
        <v>669</v>
      </c>
      <c r="P104" s="278" t="s">
        <v>459</v>
      </c>
      <c r="Q104" s="278" t="s">
        <v>459</v>
      </c>
      <c r="R104" s="278" t="s">
        <v>459</v>
      </c>
      <c r="S104" s="278" t="s">
        <v>459</v>
      </c>
      <c r="T104" s="278" t="s">
        <v>355</v>
      </c>
      <c r="U104" s="278" t="s">
        <v>459</v>
      </c>
      <c r="V104" s="279"/>
      <c r="W104" s="279">
        <v>3</v>
      </c>
      <c r="X104" s="279" t="s">
        <v>468</v>
      </c>
      <c r="Y104" s="279" t="s">
        <v>461</v>
      </c>
    </row>
    <row r="105" spans="1:25" s="140" customFormat="1">
      <c r="A105" s="286" t="s">
        <v>1</v>
      </c>
      <c r="B105" s="287"/>
      <c r="C105" s="149"/>
      <c r="D105" s="186"/>
      <c r="E105" s="186"/>
      <c r="F105" s="186"/>
      <c r="G105" s="138"/>
      <c r="H105" s="139">
        <f>SUM(H104)</f>
        <v>620598.72</v>
      </c>
      <c r="I105" s="153"/>
      <c r="J105" s="143"/>
      <c r="K105" s="255"/>
      <c r="L105" s="236"/>
      <c r="M105" s="142"/>
      <c r="N105" s="142"/>
      <c r="O105" s="142"/>
      <c r="P105" s="142"/>
      <c r="Q105" s="142"/>
      <c r="R105" s="142"/>
      <c r="S105" s="142"/>
      <c r="T105" s="142"/>
      <c r="U105" s="142"/>
      <c r="V105" s="142"/>
      <c r="W105" s="142"/>
      <c r="X105" s="142"/>
      <c r="Y105" s="142"/>
    </row>
    <row r="106" spans="1:25" ht="12.75" customHeight="1">
      <c r="A106" s="291" t="s">
        <v>205</v>
      </c>
      <c r="B106" s="292"/>
      <c r="C106" s="292"/>
      <c r="D106" s="292"/>
      <c r="E106" s="292"/>
      <c r="F106" s="292"/>
      <c r="G106" s="292"/>
      <c r="H106" s="292"/>
      <c r="I106" s="292"/>
      <c r="J106" s="292"/>
      <c r="K106" s="293"/>
      <c r="L106" s="230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</row>
    <row r="107" spans="1:25" ht="38.25" customHeight="1">
      <c r="A107" s="245">
        <v>1</v>
      </c>
      <c r="B107" s="48" t="s">
        <v>30</v>
      </c>
      <c r="C107" s="171" t="s">
        <v>495</v>
      </c>
      <c r="D107" s="158" t="s">
        <v>468</v>
      </c>
      <c r="E107" s="157" t="s">
        <v>461</v>
      </c>
      <c r="F107" s="157" t="s">
        <v>461</v>
      </c>
      <c r="G107" s="38">
        <v>1962</v>
      </c>
      <c r="H107" s="117">
        <v>795769</v>
      </c>
      <c r="I107" s="187" t="s">
        <v>107</v>
      </c>
      <c r="J107" s="32"/>
      <c r="K107" s="246" t="s">
        <v>35</v>
      </c>
      <c r="L107" s="276" t="s">
        <v>464</v>
      </c>
      <c r="M107" s="276" t="s">
        <v>483</v>
      </c>
      <c r="N107" s="276" t="s">
        <v>484</v>
      </c>
      <c r="O107" s="277" t="s">
        <v>191</v>
      </c>
      <c r="P107" s="278" t="s">
        <v>459</v>
      </c>
      <c r="Q107" s="278" t="s">
        <v>459</v>
      </c>
      <c r="R107" s="278" t="s">
        <v>459</v>
      </c>
      <c r="S107" s="278" t="s">
        <v>459</v>
      </c>
      <c r="T107" s="278" t="s">
        <v>355</v>
      </c>
      <c r="U107" s="278" t="s">
        <v>459</v>
      </c>
      <c r="V107" s="279"/>
      <c r="W107" s="279">
        <v>3</v>
      </c>
      <c r="X107" s="279" t="s">
        <v>468</v>
      </c>
      <c r="Y107" s="279" t="s">
        <v>461</v>
      </c>
    </row>
    <row r="108" spans="1:25" s="140" customFormat="1">
      <c r="A108" s="286" t="s">
        <v>0</v>
      </c>
      <c r="B108" s="287"/>
      <c r="C108" s="149"/>
      <c r="D108" s="186"/>
      <c r="E108" s="186"/>
      <c r="F108" s="186"/>
      <c r="G108" s="138"/>
      <c r="H108" s="139">
        <f>SUM(H107)</f>
        <v>795769</v>
      </c>
      <c r="I108" s="144"/>
      <c r="J108" s="143"/>
      <c r="K108" s="255"/>
      <c r="L108" s="236"/>
      <c r="M108" s="142"/>
      <c r="N108" s="142"/>
      <c r="O108" s="142"/>
      <c r="P108" s="142"/>
      <c r="Q108" s="142"/>
      <c r="R108" s="142"/>
      <c r="S108" s="142"/>
      <c r="T108" s="142"/>
      <c r="U108" s="142"/>
      <c r="V108" s="142"/>
      <c r="W108" s="142"/>
      <c r="X108" s="142"/>
      <c r="Y108" s="142"/>
    </row>
    <row r="109" spans="1:25" ht="12.75" customHeight="1">
      <c r="A109" s="291" t="s">
        <v>206</v>
      </c>
      <c r="B109" s="292"/>
      <c r="C109" s="292"/>
      <c r="D109" s="292"/>
      <c r="E109" s="292"/>
      <c r="F109" s="292"/>
      <c r="G109" s="292"/>
      <c r="H109" s="292"/>
      <c r="I109" s="292"/>
      <c r="J109" s="292"/>
      <c r="K109" s="293"/>
      <c r="L109" s="230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</row>
    <row r="110" spans="1:25" ht="63.75" customHeight="1">
      <c r="A110" s="245">
        <v>1</v>
      </c>
      <c r="B110" s="48" t="s">
        <v>122</v>
      </c>
      <c r="C110" s="171" t="s">
        <v>496</v>
      </c>
      <c r="D110" s="158" t="s">
        <v>468</v>
      </c>
      <c r="E110" s="157" t="s">
        <v>461</v>
      </c>
      <c r="F110" s="157" t="s">
        <v>461</v>
      </c>
      <c r="G110" s="38">
        <v>1993.2002</v>
      </c>
      <c r="H110" s="62">
        <v>1614212</v>
      </c>
      <c r="I110" s="32" t="s">
        <v>106</v>
      </c>
      <c r="J110" s="32"/>
      <c r="K110" s="246" t="s">
        <v>35</v>
      </c>
      <c r="L110" s="276" t="s">
        <v>464</v>
      </c>
      <c r="M110" s="276" t="s">
        <v>497</v>
      </c>
      <c r="N110" s="276" t="s">
        <v>498</v>
      </c>
      <c r="O110" s="277" t="s">
        <v>670</v>
      </c>
      <c r="P110" s="278" t="s">
        <v>459</v>
      </c>
      <c r="Q110" s="278" t="s">
        <v>459</v>
      </c>
      <c r="R110" s="278" t="s">
        <v>459</v>
      </c>
      <c r="S110" s="278" t="s">
        <v>459</v>
      </c>
      <c r="T110" s="278" t="s">
        <v>355</v>
      </c>
      <c r="U110" s="278" t="s">
        <v>459</v>
      </c>
      <c r="V110" s="279"/>
      <c r="W110" s="279">
        <v>3</v>
      </c>
      <c r="X110" s="279" t="s">
        <v>468</v>
      </c>
      <c r="Y110" s="279" t="s">
        <v>461</v>
      </c>
    </row>
    <row r="111" spans="1:25" ht="30" hidden="1" customHeight="1">
      <c r="A111" s="245">
        <v>2</v>
      </c>
      <c r="B111" s="48"/>
      <c r="C111" s="48"/>
      <c r="D111" s="4"/>
      <c r="E111" s="4"/>
      <c r="F111" s="4"/>
      <c r="G111" s="61"/>
      <c r="H111" s="62"/>
      <c r="I111" s="19"/>
      <c r="J111" s="19"/>
      <c r="K111" s="246"/>
      <c r="L111" s="244"/>
      <c r="M111" s="51"/>
      <c r="N111" s="51"/>
      <c r="O111" s="51"/>
      <c r="P111" s="51"/>
      <c r="Q111" s="51"/>
      <c r="R111" s="51"/>
      <c r="S111" s="51"/>
      <c r="T111" s="51"/>
      <c r="U111" s="51"/>
      <c r="V111" s="51"/>
      <c r="W111" s="51"/>
      <c r="X111" s="51"/>
      <c r="Y111" s="51"/>
    </row>
    <row r="112" spans="1:25" ht="12.75" hidden="1" customHeight="1">
      <c r="A112" s="245">
        <v>3</v>
      </c>
      <c r="B112" s="48"/>
      <c r="C112" s="48"/>
      <c r="D112" s="4"/>
      <c r="E112" s="4"/>
      <c r="F112" s="4"/>
      <c r="G112" s="61"/>
      <c r="H112" s="62"/>
      <c r="I112" s="19"/>
      <c r="J112" s="19"/>
      <c r="K112" s="246"/>
      <c r="L112" s="244"/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W112" s="51"/>
      <c r="X112" s="51"/>
      <c r="Y112" s="51"/>
    </row>
    <row r="113" spans="1:25" s="140" customFormat="1">
      <c r="A113" s="286" t="s">
        <v>1</v>
      </c>
      <c r="B113" s="287"/>
      <c r="C113" s="149"/>
      <c r="D113" s="186"/>
      <c r="E113" s="186"/>
      <c r="F113" s="186"/>
      <c r="G113" s="146"/>
      <c r="H113" s="139">
        <f>SUM(H110:H112)</f>
        <v>1614212</v>
      </c>
      <c r="I113" s="153"/>
      <c r="J113" s="143"/>
      <c r="K113" s="255"/>
      <c r="L113" s="236"/>
      <c r="M113" s="142"/>
      <c r="N113" s="142"/>
      <c r="O113" s="142"/>
      <c r="P113" s="142"/>
      <c r="Q113" s="142"/>
      <c r="R113" s="142"/>
      <c r="S113" s="142"/>
      <c r="T113" s="142"/>
      <c r="U113" s="142"/>
      <c r="V113" s="142"/>
      <c r="W113" s="142"/>
      <c r="X113" s="142"/>
      <c r="Y113" s="142"/>
    </row>
    <row r="114" spans="1:25" ht="12.75" customHeight="1">
      <c r="A114" s="291" t="s">
        <v>207</v>
      </c>
      <c r="B114" s="292"/>
      <c r="C114" s="292"/>
      <c r="D114" s="292"/>
      <c r="E114" s="292"/>
      <c r="F114" s="292"/>
      <c r="G114" s="292"/>
      <c r="H114" s="292"/>
      <c r="I114" s="292"/>
      <c r="J114" s="292"/>
      <c r="K114" s="293"/>
      <c r="L114" s="230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</row>
    <row r="115" spans="1:25" ht="25.5" customHeight="1">
      <c r="A115" s="245">
        <v>1</v>
      </c>
      <c r="B115" s="48" t="s">
        <v>30</v>
      </c>
      <c r="C115" s="171" t="s">
        <v>499</v>
      </c>
      <c r="D115" s="158" t="s">
        <v>468</v>
      </c>
      <c r="E115" s="157" t="s">
        <v>461</v>
      </c>
      <c r="F115" s="157" t="s">
        <v>461</v>
      </c>
      <c r="G115" s="38">
        <v>1965</v>
      </c>
      <c r="H115" s="62">
        <v>664148.53</v>
      </c>
      <c r="I115" s="32" t="s">
        <v>106</v>
      </c>
      <c r="J115" s="32"/>
      <c r="K115" s="246" t="s">
        <v>36</v>
      </c>
      <c r="L115" s="276" t="s">
        <v>464</v>
      </c>
      <c r="M115" s="276" t="s">
        <v>483</v>
      </c>
      <c r="N115" s="276" t="s">
        <v>484</v>
      </c>
      <c r="O115" s="277" t="s">
        <v>191</v>
      </c>
      <c r="P115" s="278" t="s">
        <v>459</v>
      </c>
      <c r="Q115" s="278" t="s">
        <v>459</v>
      </c>
      <c r="R115" s="278" t="s">
        <v>459</v>
      </c>
      <c r="S115" s="278" t="s">
        <v>459</v>
      </c>
      <c r="T115" s="278" t="s">
        <v>355</v>
      </c>
      <c r="U115" s="278" t="s">
        <v>459</v>
      </c>
      <c r="V115" s="279">
        <v>811.53</v>
      </c>
      <c r="W115" s="279">
        <v>1</v>
      </c>
      <c r="X115" s="279" t="s">
        <v>461</v>
      </c>
      <c r="Y115" s="279" t="s">
        <v>461</v>
      </c>
    </row>
    <row r="116" spans="1:25" s="140" customFormat="1">
      <c r="A116" s="286" t="s">
        <v>0</v>
      </c>
      <c r="B116" s="287"/>
      <c r="C116" s="149"/>
      <c r="D116" s="186"/>
      <c r="E116" s="186"/>
      <c r="F116" s="186"/>
      <c r="G116" s="138"/>
      <c r="H116" s="139">
        <f>SUM(H115)</f>
        <v>664148.53</v>
      </c>
      <c r="I116" s="144"/>
      <c r="J116" s="143"/>
      <c r="K116" s="255"/>
      <c r="L116" s="236"/>
      <c r="M116" s="142"/>
      <c r="N116" s="142"/>
      <c r="O116" s="142"/>
      <c r="P116" s="142"/>
      <c r="Q116" s="142"/>
      <c r="R116" s="142"/>
      <c r="S116" s="142"/>
      <c r="T116" s="142"/>
      <c r="U116" s="142"/>
      <c r="V116" s="142"/>
      <c r="W116" s="142"/>
      <c r="X116" s="142"/>
      <c r="Y116" s="142"/>
    </row>
    <row r="117" spans="1:25" ht="12.75" customHeight="1">
      <c r="A117" s="291" t="s">
        <v>208</v>
      </c>
      <c r="B117" s="292"/>
      <c r="C117" s="292"/>
      <c r="D117" s="292"/>
      <c r="E117" s="292"/>
      <c r="F117" s="292"/>
      <c r="G117" s="292"/>
      <c r="H117" s="292"/>
      <c r="I117" s="292"/>
      <c r="J117" s="292"/>
      <c r="K117" s="293"/>
      <c r="L117" s="230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</row>
    <row r="118" spans="1:25" s="5" customFormat="1" ht="63.75">
      <c r="A118" s="245">
        <v>1</v>
      </c>
      <c r="B118" s="48" t="s">
        <v>30</v>
      </c>
      <c r="C118" s="171" t="s">
        <v>500</v>
      </c>
      <c r="D118" s="158" t="s">
        <v>468</v>
      </c>
      <c r="E118" s="157" t="s">
        <v>461</v>
      </c>
      <c r="F118" s="157" t="s">
        <v>501</v>
      </c>
      <c r="G118" s="177" t="s">
        <v>504</v>
      </c>
      <c r="H118" s="117">
        <v>534103.5</v>
      </c>
      <c r="I118" s="187" t="s">
        <v>107</v>
      </c>
      <c r="J118" s="32"/>
      <c r="K118" s="246" t="s">
        <v>48</v>
      </c>
      <c r="L118" s="276" t="s">
        <v>464</v>
      </c>
      <c r="M118" s="276" t="s">
        <v>456</v>
      </c>
      <c r="N118" s="276" t="s">
        <v>505</v>
      </c>
      <c r="O118" s="276" t="s">
        <v>191</v>
      </c>
      <c r="P118" s="278" t="s">
        <v>356</v>
      </c>
      <c r="Q118" s="278" t="s">
        <v>459</v>
      </c>
      <c r="R118" s="278" t="s">
        <v>459</v>
      </c>
      <c r="S118" s="278" t="s">
        <v>459</v>
      </c>
      <c r="T118" s="278" t="s">
        <v>355</v>
      </c>
      <c r="U118" s="278" t="s">
        <v>459</v>
      </c>
      <c r="V118" s="281">
        <v>1176.74</v>
      </c>
      <c r="W118" s="281">
        <v>3</v>
      </c>
      <c r="X118" s="281" t="s">
        <v>468</v>
      </c>
      <c r="Y118" s="279" t="s">
        <v>461</v>
      </c>
    </row>
    <row r="119" spans="1:25" s="5" customFormat="1" ht="12.75" hidden="1" customHeight="1">
      <c r="A119" s="245">
        <v>2</v>
      </c>
      <c r="B119" s="48"/>
      <c r="C119" s="171" t="s">
        <v>502</v>
      </c>
      <c r="D119" s="158" t="s">
        <v>468</v>
      </c>
      <c r="E119" s="157" t="s">
        <v>461</v>
      </c>
      <c r="F119" s="154" t="s">
        <v>503</v>
      </c>
      <c r="G119" s="177">
        <v>1906</v>
      </c>
      <c r="H119" s="117"/>
      <c r="I119" s="119"/>
      <c r="J119" s="32"/>
      <c r="K119" s="246"/>
      <c r="L119" s="276" t="s">
        <v>506</v>
      </c>
      <c r="M119" s="276" t="s">
        <v>350</v>
      </c>
      <c r="N119" s="276" t="s">
        <v>507</v>
      </c>
      <c r="O119" s="276"/>
      <c r="P119" s="282"/>
      <c r="Q119" s="282"/>
      <c r="R119" s="282"/>
      <c r="S119" s="282"/>
      <c r="T119" s="282"/>
      <c r="U119" s="282"/>
      <c r="V119" s="281"/>
      <c r="W119" s="281"/>
      <c r="X119" s="281"/>
      <c r="Y119" s="281"/>
    </row>
    <row r="120" spans="1:25" s="5" customFormat="1" ht="102">
      <c r="A120" s="245">
        <v>2</v>
      </c>
      <c r="B120" s="48" t="s">
        <v>127</v>
      </c>
      <c r="C120" s="171" t="s">
        <v>502</v>
      </c>
      <c r="D120" s="158" t="s">
        <v>468</v>
      </c>
      <c r="E120" s="157" t="s">
        <v>461</v>
      </c>
      <c r="F120" s="154" t="s">
        <v>503</v>
      </c>
      <c r="G120" s="61">
        <v>1906</v>
      </c>
      <c r="H120" s="117">
        <v>12746</v>
      </c>
      <c r="I120" s="187" t="s">
        <v>107</v>
      </c>
      <c r="J120" s="18"/>
      <c r="K120" s="256" t="s">
        <v>48</v>
      </c>
      <c r="L120" s="276" t="s">
        <v>671</v>
      </c>
      <c r="M120" s="276" t="s">
        <v>350</v>
      </c>
      <c r="N120" s="276" t="s">
        <v>507</v>
      </c>
      <c r="O120" s="276" t="s">
        <v>191</v>
      </c>
      <c r="P120" s="278" t="s">
        <v>567</v>
      </c>
      <c r="Q120" s="278" t="s">
        <v>356</v>
      </c>
      <c r="R120" s="278" t="s">
        <v>355</v>
      </c>
      <c r="S120" s="278" t="s">
        <v>356</v>
      </c>
      <c r="T120" s="278" t="s">
        <v>355</v>
      </c>
      <c r="U120" s="278" t="s">
        <v>356</v>
      </c>
      <c r="V120" s="281"/>
      <c r="W120" s="281">
        <v>1</v>
      </c>
      <c r="X120" s="281" t="s">
        <v>461</v>
      </c>
      <c r="Y120" s="279" t="s">
        <v>461</v>
      </c>
    </row>
    <row r="121" spans="1:25" s="140" customFormat="1">
      <c r="A121" s="286" t="s">
        <v>1</v>
      </c>
      <c r="B121" s="287"/>
      <c r="C121" s="149"/>
      <c r="D121" s="186"/>
      <c r="E121" s="186"/>
      <c r="F121" s="186"/>
      <c r="G121" s="138"/>
      <c r="H121" s="139">
        <f>SUM(H118:H120)</f>
        <v>546849.5</v>
      </c>
      <c r="I121" s="153"/>
      <c r="J121" s="143"/>
      <c r="K121" s="255"/>
      <c r="L121" s="236"/>
      <c r="M121" s="142"/>
      <c r="N121" s="142"/>
      <c r="O121" s="142"/>
      <c r="P121" s="142"/>
      <c r="Q121" s="142"/>
      <c r="R121" s="142"/>
      <c r="S121" s="142"/>
      <c r="T121" s="142"/>
      <c r="U121" s="142"/>
      <c r="V121" s="142"/>
      <c r="W121" s="142"/>
      <c r="X121" s="142"/>
      <c r="Y121" s="142"/>
    </row>
    <row r="122" spans="1:25" ht="12.75" customHeight="1">
      <c r="A122" s="291" t="s">
        <v>209</v>
      </c>
      <c r="B122" s="292"/>
      <c r="C122" s="292"/>
      <c r="D122" s="292"/>
      <c r="E122" s="292"/>
      <c r="F122" s="292"/>
      <c r="G122" s="292"/>
      <c r="H122" s="292"/>
      <c r="I122" s="292"/>
      <c r="J122" s="292"/>
      <c r="K122" s="293"/>
      <c r="L122" s="230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</row>
    <row r="123" spans="1:25" s="5" customFormat="1" ht="51">
      <c r="A123" s="245">
        <v>1</v>
      </c>
      <c r="B123" s="48" t="s">
        <v>38</v>
      </c>
      <c r="C123" s="171" t="s">
        <v>508</v>
      </c>
      <c r="D123" s="158" t="s">
        <v>468</v>
      </c>
      <c r="E123" s="157" t="s">
        <v>509</v>
      </c>
      <c r="F123" s="157" t="s">
        <v>480</v>
      </c>
      <c r="G123" s="177" t="s">
        <v>510</v>
      </c>
      <c r="H123" s="117">
        <v>800000</v>
      </c>
      <c r="I123" s="187" t="s">
        <v>107</v>
      </c>
      <c r="J123" s="300"/>
      <c r="K123" s="290" t="s">
        <v>39</v>
      </c>
      <c r="L123" s="276" t="s">
        <v>464</v>
      </c>
      <c r="M123" s="276" t="s">
        <v>483</v>
      </c>
      <c r="N123" s="276" t="s">
        <v>513</v>
      </c>
      <c r="O123" s="276" t="s">
        <v>191</v>
      </c>
      <c r="P123" s="278" t="s">
        <v>459</v>
      </c>
      <c r="Q123" s="278" t="s">
        <v>459</v>
      </c>
      <c r="R123" s="278" t="s">
        <v>459</v>
      </c>
      <c r="S123" s="278" t="s">
        <v>459</v>
      </c>
      <c r="T123" s="278" t="s">
        <v>355</v>
      </c>
      <c r="U123" s="278" t="s">
        <v>459</v>
      </c>
      <c r="V123" s="281"/>
      <c r="W123" s="281">
        <v>3</v>
      </c>
      <c r="X123" s="281" t="s">
        <v>468</v>
      </c>
      <c r="Y123" s="279" t="s">
        <v>461</v>
      </c>
    </row>
    <row r="124" spans="1:25" s="5" customFormat="1" ht="38.25">
      <c r="A124" s="245">
        <v>2</v>
      </c>
      <c r="B124" s="48" t="s">
        <v>34</v>
      </c>
      <c r="C124" s="171" t="s">
        <v>511</v>
      </c>
      <c r="D124" s="158" t="s">
        <v>468</v>
      </c>
      <c r="E124" s="157" t="s">
        <v>461</v>
      </c>
      <c r="F124" s="157" t="s">
        <v>461</v>
      </c>
      <c r="G124" s="177" t="s">
        <v>49</v>
      </c>
      <c r="H124" s="62">
        <v>573287</v>
      </c>
      <c r="I124" s="32" t="s">
        <v>106</v>
      </c>
      <c r="J124" s="300"/>
      <c r="K124" s="290"/>
      <c r="L124" s="276" t="s">
        <v>464</v>
      </c>
      <c r="M124" s="276" t="s">
        <v>350</v>
      </c>
      <c r="N124" s="276" t="s">
        <v>484</v>
      </c>
      <c r="O124" s="276" t="s">
        <v>191</v>
      </c>
      <c r="P124" s="278" t="s">
        <v>459</v>
      </c>
      <c r="Q124" s="278" t="s">
        <v>459</v>
      </c>
      <c r="R124" s="278" t="s">
        <v>459</v>
      </c>
      <c r="S124" s="278" t="s">
        <v>459</v>
      </c>
      <c r="T124" s="278" t="s">
        <v>355</v>
      </c>
      <c r="U124" s="278" t="s">
        <v>459</v>
      </c>
      <c r="V124" s="281"/>
      <c r="W124" s="281">
        <v>1</v>
      </c>
      <c r="X124" s="281" t="s">
        <v>461</v>
      </c>
      <c r="Y124" s="279" t="s">
        <v>461</v>
      </c>
    </row>
    <row r="125" spans="1:25" s="5" customFormat="1" ht="38.25">
      <c r="A125" s="245">
        <v>3</v>
      </c>
      <c r="B125" s="48" t="s">
        <v>21</v>
      </c>
      <c r="C125" s="171" t="s">
        <v>512</v>
      </c>
      <c r="D125" s="158" t="s">
        <v>468</v>
      </c>
      <c r="E125" s="157" t="s">
        <v>461</v>
      </c>
      <c r="F125" s="157" t="s">
        <v>461</v>
      </c>
      <c r="G125" s="177">
        <v>1909</v>
      </c>
      <c r="H125" s="117">
        <v>30000</v>
      </c>
      <c r="I125" s="187" t="s">
        <v>107</v>
      </c>
      <c r="J125" s="300"/>
      <c r="K125" s="290"/>
      <c r="L125" s="276" t="s">
        <v>464</v>
      </c>
      <c r="M125" s="276" t="s">
        <v>514</v>
      </c>
      <c r="N125" s="276" t="s">
        <v>515</v>
      </c>
      <c r="O125" s="276" t="s">
        <v>191</v>
      </c>
      <c r="P125" s="278" t="s">
        <v>459</v>
      </c>
      <c r="Q125" s="278" t="s">
        <v>459</v>
      </c>
      <c r="R125" s="278" t="s">
        <v>355</v>
      </c>
      <c r="S125" s="278" t="s">
        <v>459</v>
      </c>
      <c r="T125" s="278" t="s">
        <v>355</v>
      </c>
      <c r="U125" s="278" t="s">
        <v>459</v>
      </c>
      <c r="V125" s="281"/>
      <c r="W125" s="281">
        <v>1</v>
      </c>
      <c r="X125" s="281" t="s">
        <v>461</v>
      </c>
      <c r="Y125" s="279" t="s">
        <v>461</v>
      </c>
    </row>
    <row r="126" spans="1:25" s="140" customFormat="1" ht="13.5" thickBot="1">
      <c r="A126" s="301" t="s">
        <v>0</v>
      </c>
      <c r="B126" s="302"/>
      <c r="C126" s="257"/>
      <c r="D126" s="258"/>
      <c r="E126" s="258"/>
      <c r="F126" s="258"/>
      <c r="G126" s="259"/>
      <c r="H126" s="260">
        <f>SUM(H123:H125)</f>
        <v>1403287</v>
      </c>
      <c r="I126" s="261"/>
      <c r="J126" s="262"/>
      <c r="K126" s="263"/>
      <c r="L126" s="236"/>
      <c r="M126" s="142"/>
      <c r="N126" s="142"/>
      <c r="O126" s="142"/>
      <c r="P126" s="142"/>
      <c r="Q126" s="142"/>
      <c r="R126" s="142"/>
      <c r="S126" s="142"/>
      <c r="T126" s="142"/>
      <c r="U126" s="142"/>
      <c r="V126" s="142"/>
      <c r="W126" s="142"/>
      <c r="X126" s="142"/>
      <c r="Y126" s="142"/>
    </row>
    <row r="127" spans="1:25" ht="13.5" thickBot="1"/>
    <row r="128" spans="1:25" ht="21" customHeight="1" thickBot="1">
      <c r="G128" s="270" t="s">
        <v>661</v>
      </c>
      <c r="H128" s="271">
        <f>SUM(H10,H22,H27,H57,H73,H90,H94,H99,H102,H105,H108,H113,H116,H121,H126)</f>
        <v>20347390.080000006</v>
      </c>
    </row>
  </sheetData>
  <mergeCells count="58">
    <mergeCell ref="A23:K23"/>
    <mergeCell ref="J3:J4"/>
    <mergeCell ref="D3:D4"/>
    <mergeCell ref="C20:C21"/>
    <mergeCell ref="A1:E1"/>
    <mergeCell ref="F3:F4"/>
    <mergeCell ref="L3:N3"/>
    <mergeCell ref="I3:I4"/>
    <mergeCell ref="K3:K4"/>
    <mergeCell ref="H3:H4"/>
    <mergeCell ref="C3:C4"/>
    <mergeCell ref="W3:W4"/>
    <mergeCell ref="X3:X4"/>
    <mergeCell ref="Y3:Y4"/>
    <mergeCell ref="P3:U3"/>
    <mergeCell ref="A28:K28"/>
    <mergeCell ref="V3:V4"/>
    <mergeCell ref="A11:K11"/>
    <mergeCell ref="A5:K5"/>
    <mergeCell ref="G3:G4"/>
    <mergeCell ref="A3:A4"/>
    <mergeCell ref="B3:B4"/>
    <mergeCell ref="E3:E4"/>
    <mergeCell ref="A10:B10"/>
    <mergeCell ref="O3:O4"/>
    <mergeCell ref="A27:B27"/>
    <mergeCell ref="A22:B22"/>
    <mergeCell ref="J123:J125"/>
    <mergeCell ref="A126:B126"/>
    <mergeCell ref="A103:K103"/>
    <mergeCell ref="A106:K106"/>
    <mergeCell ref="K123:K125"/>
    <mergeCell ref="A109:K109"/>
    <mergeCell ref="A105:B105"/>
    <mergeCell ref="A117:K117"/>
    <mergeCell ref="A122:K122"/>
    <mergeCell ref="A116:B116"/>
    <mergeCell ref="A31:A32"/>
    <mergeCell ref="A90:B90"/>
    <mergeCell ref="A73:B73"/>
    <mergeCell ref="A58:K58"/>
    <mergeCell ref="B31:B32"/>
    <mergeCell ref="I31:I32"/>
    <mergeCell ref="A74:K74"/>
    <mergeCell ref="A94:B94"/>
    <mergeCell ref="K40:K41"/>
    <mergeCell ref="K96:K98"/>
    <mergeCell ref="A114:K114"/>
    <mergeCell ref="A121:B121"/>
    <mergeCell ref="A108:B108"/>
    <mergeCell ref="A113:B113"/>
    <mergeCell ref="A99:B99"/>
    <mergeCell ref="A57:B57"/>
    <mergeCell ref="A91:K91"/>
    <mergeCell ref="A95:K95"/>
    <mergeCell ref="A100:K100"/>
    <mergeCell ref="K92:K93"/>
    <mergeCell ref="A102:B102"/>
  </mergeCells>
  <phoneticPr fontId="0" type="noConversion"/>
  <printOptions horizontalCentered="1"/>
  <pageMargins left="0.39370078740157483" right="0.39370078740157483" top="0.98425196850393704" bottom="0.98425196850393704" header="0.51181102362204722" footer="0.51181102362204722"/>
  <pageSetup paperSize="9" scale="31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60"/>
  <sheetViews>
    <sheetView view="pageBreakPreview" topLeftCell="A128" zoomScale="85" zoomScaleNormal="100" zoomScaleSheetLayoutView="85" workbookViewId="0">
      <selection activeCell="K145" sqref="K145"/>
    </sheetView>
  </sheetViews>
  <sheetFormatPr defaultRowHeight="12.75"/>
  <cols>
    <col min="1" max="1" width="5.140625" style="22" customWidth="1"/>
    <col min="2" max="2" width="43.140625" style="21" customWidth="1"/>
    <col min="3" max="3" width="18.5703125" style="71" customWidth="1"/>
    <col min="4" max="4" width="18.5703125" style="74" customWidth="1"/>
    <col min="5" max="5" width="11.140625" style="21" bestFit="1" customWidth="1"/>
    <col min="6" max="6" width="9.7109375" style="21" bestFit="1" customWidth="1"/>
    <col min="7" max="16384" width="9.140625" style="21"/>
  </cols>
  <sheetData>
    <row r="1" spans="1:4" ht="15.75" customHeight="1" thickBot="1">
      <c r="A1" s="57" t="s">
        <v>227</v>
      </c>
      <c r="B1" s="58"/>
      <c r="C1" s="73"/>
      <c r="D1" s="77"/>
    </row>
    <row r="2" spans="1:4" ht="12" customHeight="1"/>
    <row r="3" spans="1:4" ht="19.5" customHeight="1">
      <c r="A3" s="327" t="s">
        <v>364</v>
      </c>
      <c r="B3" s="327"/>
      <c r="C3" s="327"/>
      <c r="D3" s="327"/>
    </row>
    <row r="4" spans="1:4" ht="25.5">
      <c r="A4" s="12" t="s">
        <v>2</v>
      </c>
      <c r="B4" s="12" t="s">
        <v>3</v>
      </c>
      <c r="C4" s="12" t="s">
        <v>4</v>
      </c>
      <c r="D4" s="11" t="s">
        <v>5</v>
      </c>
    </row>
    <row r="5" spans="1:4">
      <c r="A5" s="292" t="s">
        <v>181</v>
      </c>
      <c r="B5" s="292"/>
      <c r="C5" s="292"/>
      <c r="D5" s="292"/>
    </row>
    <row r="6" spans="1:4">
      <c r="A6" s="326" t="s">
        <v>193</v>
      </c>
      <c r="B6" s="326"/>
      <c r="C6" s="326"/>
      <c r="D6" s="326"/>
    </row>
    <row r="7" spans="1:4">
      <c r="A7" s="4">
        <v>1</v>
      </c>
      <c r="B7" s="3" t="s">
        <v>20</v>
      </c>
      <c r="C7" s="4">
        <v>2013</v>
      </c>
      <c r="D7" s="10">
        <v>4313.4399999999996</v>
      </c>
    </row>
    <row r="8" spans="1:4">
      <c r="A8" s="4">
        <v>2</v>
      </c>
      <c r="B8" s="3" t="s">
        <v>298</v>
      </c>
      <c r="C8" s="4">
        <v>2015</v>
      </c>
      <c r="D8" s="10">
        <v>610.01</v>
      </c>
    </row>
    <row r="9" spans="1:4">
      <c r="A9" s="4">
        <v>3</v>
      </c>
      <c r="B9" s="3" t="s">
        <v>299</v>
      </c>
      <c r="C9" s="4">
        <v>2015</v>
      </c>
      <c r="D9" s="10">
        <v>1799.99</v>
      </c>
    </row>
    <row r="10" spans="1:4">
      <c r="A10" s="4">
        <v>4</v>
      </c>
      <c r="B10" s="3" t="s">
        <v>299</v>
      </c>
      <c r="C10" s="4">
        <v>2015</v>
      </c>
      <c r="D10" s="10">
        <v>1799.99</v>
      </c>
    </row>
    <row r="11" spans="1:4">
      <c r="A11" s="4">
        <v>5</v>
      </c>
      <c r="B11" s="3" t="s">
        <v>299</v>
      </c>
      <c r="C11" s="4">
        <v>2015</v>
      </c>
      <c r="D11" s="10">
        <v>1800</v>
      </c>
    </row>
    <row r="12" spans="1:4">
      <c r="A12" s="4">
        <v>6</v>
      </c>
      <c r="B12" s="3" t="s">
        <v>300</v>
      </c>
      <c r="C12" s="4">
        <v>2015</v>
      </c>
      <c r="D12" s="10">
        <v>860</v>
      </c>
    </row>
    <row r="13" spans="1:4">
      <c r="A13" s="4">
        <v>7</v>
      </c>
      <c r="B13" s="3" t="s">
        <v>301</v>
      </c>
      <c r="C13" s="4">
        <v>2015</v>
      </c>
      <c r="D13" s="10">
        <v>726</v>
      </c>
    </row>
    <row r="14" spans="1:4">
      <c r="A14" s="4">
        <v>8</v>
      </c>
      <c r="B14" s="3" t="s">
        <v>302</v>
      </c>
      <c r="C14" s="4">
        <v>2015</v>
      </c>
      <c r="D14" s="10">
        <v>1950.01</v>
      </c>
    </row>
    <row r="15" spans="1:4">
      <c r="A15" s="4">
        <v>9</v>
      </c>
      <c r="B15" s="3" t="s">
        <v>302</v>
      </c>
      <c r="C15" s="4">
        <v>2015</v>
      </c>
      <c r="D15" s="10">
        <v>1950</v>
      </c>
    </row>
    <row r="16" spans="1:4">
      <c r="A16" s="4">
        <v>10</v>
      </c>
      <c r="B16" s="3" t="s">
        <v>303</v>
      </c>
      <c r="C16" s="4">
        <v>2015</v>
      </c>
      <c r="D16" s="10">
        <v>1955.7</v>
      </c>
    </row>
    <row r="17" spans="1:4">
      <c r="A17" s="4">
        <v>11</v>
      </c>
      <c r="B17" s="3" t="s">
        <v>265</v>
      </c>
      <c r="C17" s="4"/>
      <c r="D17" s="10">
        <v>1469.28</v>
      </c>
    </row>
    <row r="18" spans="1:4">
      <c r="A18" s="4">
        <v>12</v>
      </c>
      <c r="B18" s="3" t="s">
        <v>20</v>
      </c>
      <c r="C18" s="4">
        <v>2016</v>
      </c>
      <c r="D18" s="10">
        <v>2002.21</v>
      </c>
    </row>
    <row r="19" spans="1:4">
      <c r="A19" s="4">
        <v>13</v>
      </c>
      <c r="B19" s="3" t="s">
        <v>20</v>
      </c>
      <c r="C19" s="4">
        <v>2016</v>
      </c>
      <c r="D19" s="10">
        <v>2002.21</v>
      </c>
    </row>
    <row r="20" spans="1:4">
      <c r="A20" s="4">
        <v>14</v>
      </c>
      <c r="B20" s="3" t="s">
        <v>310</v>
      </c>
      <c r="C20" s="4">
        <v>2015</v>
      </c>
      <c r="D20" s="10">
        <v>14640</v>
      </c>
    </row>
    <row r="21" spans="1:4">
      <c r="A21" s="4">
        <v>15</v>
      </c>
      <c r="B21" s="3" t="s">
        <v>322</v>
      </c>
      <c r="C21" s="4">
        <v>2016</v>
      </c>
      <c r="D21" s="10">
        <v>1500</v>
      </c>
    </row>
    <row r="22" spans="1:4">
      <c r="A22" s="4">
        <v>16</v>
      </c>
      <c r="B22" s="3" t="s">
        <v>20</v>
      </c>
      <c r="C22" s="4">
        <v>2015</v>
      </c>
      <c r="D22" s="10">
        <v>3678.93</v>
      </c>
    </row>
    <row r="23" spans="1:4">
      <c r="A23" s="4">
        <v>17</v>
      </c>
      <c r="B23" s="3" t="s">
        <v>20</v>
      </c>
      <c r="C23" s="4">
        <v>2014</v>
      </c>
      <c r="D23" s="78">
        <v>6487.02</v>
      </c>
    </row>
    <row r="24" spans="1:4">
      <c r="A24" s="4">
        <v>18</v>
      </c>
      <c r="B24" s="3" t="s">
        <v>267</v>
      </c>
      <c r="C24" s="4">
        <v>2014</v>
      </c>
      <c r="D24" s="78">
        <v>599.99</v>
      </c>
    </row>
    <row r="25" spans="1:4">
      <c r="A25" s="4">
        <v>19</v>
      </c>
      <c r="B25" s="3" t="s">
        <v>268</v>
      </c>
      <c r="C25" s="4">
        <v>2014</v>
      </c>
      <c r="D25" s="78">
        <v>2070</v>
      </c>
    </row>
    <row r="26" spans="1:4">
      <c r="A26" s="4">
        <v>20</v>
      </c>
      <c r="B26" s="3" t="s">
        <v>269</v>
      </c>
      <c r="C26" s="4">
        <v>2014</v>
      </c>
      <c r="D26" s="78">
        <v>1991.45</v>
      </c>
    </row>
    <row r="27" spans="1:4">
      <c r="A27" s="323" t="s">
        <v>0</v>
      </c>
      <c r="B27" s="323"/>
      <c r="C27" s="34"/>
      <c r="D27" s="11">
        <f>SUM(D7:D26)</f>
        <v>54206.229999999989</v>
      </c>
    </row>
    <row r="28" spans="1:4">
      <c r="A28" s="325" t="s">
        <v>194</v>
      </c>
      <c r="B28" s="325"/>
      <c r="C28" s="325"/>
      <c r="D28" s="325"/>
    </row>
    <row r="29" spans="1:4">
      <c r="A29" s="4">
        <v>1</v>
      </c>
      <c r="B29" s="3" t="s">
        <v>44</v>
      </c>
      <c r="C29" s="4">
        <v>2011</v>
      </c>
      <c r="D29" s="10">
        <v>2000</v>
      </c>
    </row>
    <row r="30" spans="1:4">
      <c r="A30" s="4">
        <v>2</v>
      </c>
      <c r="B30" s="3" t="s">
        <v>153</v>
      </c>
      <c r="C30" s="4">
        <v>2011</v>
      </c>
      <c r="D30" s="10">
        <v>3660</v>
      </c>
    </row>
    <row r="31" spans="1:4">
      <c r="A31" s="4">
        <v>3</v>
      </c>
      <c r="B31" s="3" t="s">
        <v>158</v>
      </c>
      <c r="C31" s="4">
        <v>2012</v>
      </c>
      <c r="D31" s="10">
        <v>1870.01</v>
      </c>
    </row>
    <row r="32" spans="1:4">
      <c r="A32" s="4">
        <v>4</v>
      </c>
      <c r="B32" s="3" t="s">
        <v>321</v>
      </c>
      <c r="C32" s="4">
        <v>2016</v>
      </c>
      <c r="D32" s="10">
        <v>2349</v>
      </c>
    </row>
    <row r="33" spans="1:5">
      <c r="A33" s="4">
        <v>5</v>
      </c>
      <c r="B33" s="3" t="s">
        <v>270</v>
      </c>
      <c r="C33" s="4">
        <v>2014</v>
      </c>
      <c r="D33" s="78">
        <v>2500</v>
      </c>
      <c r="E33" s="65"/>
    </row>
    <row r="34" spans="1:5">
      <c r="A34" s="4">
        <v>6</v>
      </c>
      <c r="B34" s="3" t="s">
        <v>271</v>
      </c>
      <c r="C34" s="4">
        <v>2014</v>
      </c>
      <c r="D34" s="78">
        <v>2489</v>
      </c>
      <c r="E34" s="65"/>
    </row>
    <row r="35" spans="1:5">
      <c r="A35" s="4">
        <v>7</v>
      </c>
      <c r="B35" s="3" t="s">
        <v>271</v>
      </c>
      <c r="C35" s="4">
        <v>2014</v>
      </c>
      <c r="D35" s="78">
        <v>2217.1999999999998</v>
      </c>
      <c r="E35" s="65"/>
    </row>
    <row r="36" spans="1:5" s="111" customFormat="1">
      <c r="A36" s="4">
        <v>8</v>
      </c>
      <c r="B36" s="3" t="s">
        <v>321</v>
      </c>
      <c r="C36" s="4">
        <v>2016</v>
      </c>
      <c r="D36" s="10">
        <v>2349</v>
      </c>
    </row>
    <row r="37" spans="1:5" s="111" customFormat="1">
      <c r="A37" s="4">
        <v>9</v>
      </c>
      <c r="B37" s="3" t="s">
        <v>323</v>
      </c>
      <c r="C37" s="4">
        <v>2016</v>
      </c>
      <c r="D37" s="10">
        <v>2167</v>
      </c>
    </row>
    <row r="38" spans="1:5" s="66" customFormat="1">
      <c r="A38" s="4">
        <v>10</v>
      </c>
      <c r="B38" s="67" t="s">
        <v>375</v>
      </c>
      <c r="C38" s="69">
        <v>2015</v>
      </c>
      <c r="D38" s="79">
        <v>5000</v>
      </c>
    </row>
    <row r="39" spans="1:5" s="66" customFormat="1">
      <c r="A39" s="4">
        <v>11</v>
      </c>
      <c r="B39" s="68" t="s">
        <v>376</v>
      </c>
      <c r="C39" s="70">
        <v>2014</v>
      </c>
      <c r="D39" s="80">
        <v>6487.02</v>
      </c>
    </row>
    <row r="40" spans="1:5">
      <c r="A40" s="323" t="s">
        <v>0</v>
      </c>
      <c r="B40" s="323"/>
      <c r="C40" s="12"/>
      <c r="D40" s="11">
        <f>SUM(D29:D39)</f>
        <v>33088.229999999996</v>
      </c>
    </row>
    <row r="41" spans="1:5">
      <c r="A41" s="292" t="s">
        <v>365</v>
      </c>
      <c r="B41" s="292"/>
      <c r="C41" s="292"/>
      <c r="D41" s="292"/>
    </row>
    <row r="42" spans="1:5">
      <c r="A42" s="325" t="s">
        <v>194</v>
      </c>
      <c r="B42" s="325"/>
      <c r="C42" s="325"/>
      <c r="D42" s="325"/>
    </row>
    <row r="43" spans="1:5">
      <c r="A43" s="4">
        <v>1</v>
      </c>
      <c r="B43" s="3" t="s">
        <v>275</v>
      </c>
      <c r="C43" s="4">
        <v>2014</v>
      </c>
      <c r="D43" s="10">
        <v>1599</v>
      </c>
    </row>
    <row r="44" spans="1:5">
      <c r="A44" s="4">
        <v>2</v>
      </c>
      <c r="B44" s="3" t="s">
        <v>313</v>
      </c>
      <c r="C44" s="4">
        <v>2014</v>
      </c>
      <c r="D44" s="10">
        <v>229</v>
      </c>
    </row>
    <row r="45" spans="1:5">
      <c r="A45" s="4">
        <v>3</v>
      </c>
      <c r="B45" s="3" t="s">
        <v>287</v>
      </c>
      <c r="C45" s="4">
        <v>2016</v>
      </c>
      <c r="D45" s="10">
        <v>11000</v>
      </c>
    </row>
    <row r="46" spans="1:5">
      <c r="A46" s="4">
        <v>4</v>
      </c>
      <c r="B46" s="3" t="s">
        <v>161</v>
      </c>
      <c r="C46" s="4">
        <v>2016</v>
      </c>
      <c r="D46" s="10">
        <v>3990</v>
      </c>
    </row>
    <row r="47" spans="1:5">
      <c r="A47" s="303" t="s">
        <v>0</v>
      </c>
      <c r="B47" s="303"/>
      <c r="C47" s="72"/>
      <c r="D47" s="11">
        <f>SUM(D43:D46)</f>
        <v>16818</v>
      </c>
    </row>
    <row r="48" spans="1:5">
      <c r="A48" s="292" t="s">
        <v>366</v>
      </c>
      <c r="B48" s="292"/>
      <c r="C48" s="292"/>
      <c r="D48" s="292"/>
    </row>
    <row r="49" spans="1:4">
      <c r="A49" s="326" t="s">
        <v>193</v>
      </c>
      <c r="B49" s="326"/>
      <c r="C49" s="326"/>
      <c r="D49" s="326"/>
    </row>
    <row r="50" spans="1:4">
      <c r="A50" s="31">
        <v>1</v>
      </c>
      <c r="B50" s="3" t="s">
        <v>195</v>
      </c>
      <c r="C50" s="4">
        <v>2012</v>
      </c>
      <c r="D50" s="10">
        <v>2700</v>
      </c>
    </row>
    <row r="51" spans="1:4">
      <c r="A51" s="31">
        <v>2</v>
      </c>
      <c r="B51" s="3" t="s">
        <v>373</v>
      </c>
      <c r="C51" s="4">
        <v>2015</v>
      </c>
      <c r="D51" s="10">
        <v>998.99</v>
      </c>
    </row>
    <row r="52" spans="1:4">
      <c r="A52" s="31">
        <v>3</v>
      </c>
      <c r="B52" s="3" t="s">
        <v>276</v>
      </c>
      <c r="C52" s="4">
        <v>2015</v>
      </c>
      <c r="D52" s="10">
        <v>2378</v>
      </c>
    </row>
    <row r="53" spans="1:4">
      <c r="A53" s="34"/>
      <c r="B53" s="34" t="s">
        <v>0</v>
      </c>
      <c r="C53" s="12"/>
      <c r="D53" s="11">
        <f>SUM(D50:D52)</f>
        <v>6076.99</v>
      </c>
    </row>
    <row r="54" spans="1:4">
      <c r="A54" s="325" t="s">
        <v>194</v>
      </c>
      <c r="B54" s="325"/>
      <c r="C54" s="325"/>
      <c r="D54" s="325"/>
    </row>
    <row r="55" spans="1:4">
      <c r="A55" s="4">
        <v>1</v>
      </c>
      <c r="B55" s="3" t="s">
        <v>141</v>
      </c>
      <c r="C55" s="4">
        <v>2011</v>
      </c>
      <c r="D55" s="10">
        <v>13969.9</v>
      </c>
    </row>
    <row r="56" spans="1:4">
      <c r="A56" s="4">
        <v>2</v>
      </c>
      <c r="B56" s="3" t="s">
        <v>142</v>
      </c>
      <c r="C56" s="4">
        <v>2011</v>
      </c>
      <c r="D56" s="10">
        <v>11761.95</v>
      </c>
    </row>
    <row r="57" spans="1:4">
      <c r="A57" s="4">
        <v>3</v>
      </c>
      <c r="B57" s="3" t="s">
        <v>284</v>
      </c>
      <c r="C57" s="4">
        <v>2014</v>
      </c>
      <c r="D57" s="10">
        <v>13580</v>
      </c>
    </row>
    <row r="58" spans="1:4">
      <c r="A58" s="4">
        <v>4</v>
      </c>
      <c r="B58" s="3" t="s">
        <v>285</v>
      </c>
      <c r="C58" s="4">
        <v>2014</v>
      </c>
      <c r="D58" s="10">
        <v>1999</v>
      </c>
    </row>
    <row r="59" spans="1:4">
      <c r="A59" s="4">
        <v>5</v>
      </c>
      <c r="B59" s="3" t="s">
        <v>286</v>
      </c>
      <c r="C59" s="4">
        <v>2014</v>
      </c>
      <c r="D59" s="10">
        <v>1429</v>
      </c>
    </row>
    <row r="60" spans="1:4">
      <c r="A60" s="4">
        <v>6</v>
      </c>
      <c r="B60" s="3" t="s">
        <v>314</v>
      </c>
      <c r="C60" s="4">
        <v>2015</v>
      </c>
      <c r="D60" s="10">
        <v>12909.36</v>
      </c>
    </row>
    <row r="61" spans="1:4">
      <c r="A61" s="4">
        <v>7</v>
      </c>
      <c r="B61" s="3" t="s">
        <v>314</v>
      </c>
      <c r="C61" s="4">
        <v>2015</v>
      </c>
      <c r="D61" s="10">
        <v>12909.36</v>
      </c>
    </row>
    <row r="62" spans="1:4">
      <c r="A62" s="34"/>
      <c r="B62" s="34" t="s">
        <v>0</v>
      </c>
      <c r="C62" s="12"/>
      <c r="D62" s="11">
        <f>SUM(D55:D61)</f>
        <v>68558.570000000007</v>
      </c>
    </row>
    <row r="63" spans="1:4">
      <c r="A63" s="292" t="s">
        <v>367</v>
      </c>
      <c r="B63" s="292"/>
      <c r="C63" s="292"/>
      <c r="D63" s="292"/>
    </row>
    <row r="64" spans="1:4">
      <c r="A64" s="326" t="s">
        <v>193</v>
      </c>
      <c r="B64" s="326"/>
      <c r="C64" s="326"/>
      <c r="D64" s="326"/>
    </row>
    <row r="65" spans="1:4">
      <c r="A65" s="4">
        <v>1</v>
      </c>
      <c r="B65" s="3" t="s">
        <v>156</v>
      </c>
      <c r="C65" s="4">
        <v>2012</v>
      </c>
      <c r="D65" s="10">
        <v>2000</v>
      </c>
    </row>
    <row r="66" spans="1:4">
      <c r="A66" s="4">
        <v>2</v>
      </c>
      <c r="B66" s="3" t="s">
        <v>37</v>
      </c>
      <c r="C66" s="4">
        <v>2012</v>
      </c>
      <c r="D66" s="10">
        <v>2131.06</v>
      </c>
    </row>
    <row r="67" spans="1:4">
      <c r="A67" s="323" t="s">
        <v>0</v>
      </c>
      <c r="B67" s="323"/>
      <c r="C67" s="12"/>
      <c r="D67" s="11">
        <f>SUM(D65:D66)</f>
        <v>4131.0599999999995</v>
      </c>
    </row>
    <row r="68" spans="1:4">
      <c r="A68" s="325" t="s">
        <v>194</v>
      </c>
      <c r="B68" s="325"/>
      <c r="C68" s="325"/>
      <c r="D68" s="325"/>
    </row>
    <row r="69" spans="1:4">
      <c r="A69" s="4">
        <v>1</v>
      </c>
      <c r="B69" s="3" t="s">
        <v>140</v>
      </c>
      <c r="C69" s="4">
        <v>2012</v>
      </c>
      <c r="D69" s="10">
        <v>6390</v>
      </c>
    </row>
    <row r="70" spans="1:4">
      <c r="A70" s="4">
        <v>2</v>
      </c>
      <c r="B70" s="3" t="s">
        <v>159</v>
      </c>
      <c r="C70" s="4">
        <v>2012</v>
      </c>
      <c r="D70" s="10">
        <v>1377</v>
      </c>
    </row>
    <row r="71" spans="1:4">
      <c r="A71" s="4">
        <v>3</v>
      </c>
      <c r="B71" s="3" t="s">
        <v>277</v>
      </c>
      <c r="C71" s="4">
        <v>2014</v>
      </c>
      <c r="D71" s="10">
        <v>999</v>
      </c>
    </row>
    <row r="72" spans="1:4">
      <c r="A72" s="4">
        <v>4</v>
      </c>
      <c r="B72" s="3" t="s">
        <v>277</v>
      </c>
      <c r="C72" s="4">
        <v>2014</v>
      </c>
      <c r="D72" s="10">
        <v>999</v>
      </c>
    </row>
    <row r="73" spans="1:4">
      <c r="A73" s="4">
        <v>5</v>
      </c>
      <c r="B73" s="3" t="s">
        <v>277</v>
      </c>
      <c r="C73" s="4">
        <v>2014</v>
      </c>
      <c r="D73" s="10">
        <v>999</v>
      </c>
    </row>
    <row r="74" spans="1:4">
      <c r="A74" s="4">
        <v>6</v>
      </c>
      <c r="B74" s="3" t="s">
        <v>277</v>
      </c>
      <c r="C74" s="4">
        <v>2014</v>
      </c>
      <c r="D74" s="10">
        <v>999</v>
      </c>
    </row>
    <row r="75" spans="1:4">
      <c r="A75" s="4">
        <v>7</v>
      </c>
      <c r="B75" s="3" t="s">
        <v>277</v>
      </c>
      <c r="C75" s="4">
        <v>2014</v>
      </c>
      <c r="D75" s="10">
        <v>1099</v>
      </c>
    </row>
    <row r="76" spans="1:4">
      <c r="A76" s="4">
        <v>8</v>
      </c>
      <c r="B76" s="3" t="s">
        <v>161</v>
      </c>
      <c r="C76" s="4">
        <v>2014</v>
      </c>
      <c r="D76" s="10">
        <v>1099</v>
      </c>
    </row>
    <row r="77" spans="1:4">
      <c r="A77" s="4">
        <v>9</v>
      </c>
      <c r="B77" s="3" t="s">
        <v>282</v>
      </c>
      <c r="C77" s="4">
        <v>2015</v>
      </c>
      <c r="D77" s="10">
        <v>998.99</v>
      </c>
    </row>
    <row r="78" spans="1:4">
      <c r="A78" s="4">
        <v>10</v>
      </c>
      <c r="B78" s="3" t="s">
        <v>282</v>
      </c>
      <c r="C78" s="4">
        <v>2015</v>
      </c>
      <c r="D78" s="10">
        <v>998.99</v>
      </c>
    </row>
    <row r="79" spans="1:4">
      <c r="A79" s="4">
        <v>11</v>
      </c>
      <c r="B79" s="3" t="s">
        <v>290</v>
      </c>
      <c r="C79" s="4">
        <v>2015</v>
      </c>
      <c r="D79" s="10">
        <v>1150</v>
      </c>
    </row>
    <row r="80" spans="1:4">
      <c r="A80" s="4">
        <v>12</v>
      </c>
      <c r="B80" s="3" t="s">
        <v>283</v>
      </c>
      <c r="C80" s="4">
        <v>2014</v>
      </c>
      <c r="D80" s="10">
        <v>2200</v>
      </c>
    </row>
    <row r="81" spans="1:4">
      <c r="A81" s="4">
        <v>13</v>
      </c>
      <c r="B81" s="3" t="s">
        <v>161</v>
      </c>
      <c r="C81" s="4">
        <v>2015</v>
      </c>
      <c r="D81" s="10">
        <v>1190</v>
      </c>
    </row>
    <row r="82" spans="1:4">
      <c r="A82" s="4">
        <v>14</v>
      </c>
      <c r="B82" s="3" t="s">
        <v>161</v>
      </c>
      <c r="C82" s="4">
        <v>2015</v>
      </c>
      <c r="D82" s="10">
        <v>1190</v>
      </c>
    </row>
    <row r="83" spans="1:4">
      <c r="A83" s="4">
        <v>15</v>
      </c>
      <c r="B83" s="3" t="s">
        <v>161</v>
      </c>
      <c r="C83" s="4">
        <v>2015</v>
      </c>
      <c r="D83" s="10">
        <v>1290</v>
      </c>
    </row>
    <row r="84" spans="1:4" s="111" customFormat="1">
      <c r="A84" s="4">
        <v>16</v>
      </c>
      <c r="B84" s="3" t="s">
        <v>315</v>
      </c>
      <c r="C84" s="4">
        <v>2016</v>
      </c>
      <c r="D84" s="10">
        <v>4874</v>
      </c>
    </row>
    <row r="85" spans="1:4">
      <c r="A85" s="323" t="s">
        <v>0</v>
      </c>
      <c r="B85" s="323"/>
      <c r="C85" s="12"/>
      <c r="D85" s="11">
        <f>SUM(D69:D84)</f>
        <v>27852.98</v>
      </c>
    </row>
    <row r="86" spans="1:4">
      <c r="A86" s="324" t="s">
        <v>368</v>
      </c>
      <c r="B86" s="324"/>
      <c r="C86" s="324"/>
      <c r="D86" s="324"/>
    </row>
    <row r="87" spans="1:4">
      <c r="A87" s="325" t="s">
        <v>194</v>
      </c>
      <c r="B87" s="325"/>
      <c r="C87" s="325"/>
      <c r="D87" s="325"/>
    </row>
    <row r="88" spans="1:4">
      <c r="A88" s="36">
        <v>1</v>
      </c>
      <c r="B88" s="13" t="s">
        <v>160</v>
      </c>
      <c r="C88" s="40">
        <v>2012</v>
      </c>
      <c r="D88" s="75">
        <v>1749.99</v>
      </c>
    </row>
    <row r="89" spans="1:4">
      <c r="A89" s="36"/>
      <c r="B89" s="35" t="s">
        <v>0</v>
      </c>
      <c r="C89" s="72"/>
      <c r="D89" s="76">
        <f>SUM(D88)</f>
        <v>1749.99</v>
      </c>
    </row>
    <row r="90" spans="1:4">
      <c r="A90" s="292" t="s">
        <v>381</v>
      </c>
      <c r="B90" s="292"/>
      <c r="C90" s="292"/>
      <c r="D90" s="292"/>
    </row>
    <row r="91" spans="1:4">
      <c r="A91" s="325" t="s">
        <v>194</v>
      </c>
      <c r="B91" s="325"/>
      <c r="C91" s="325"/>
      <c r="D91" s="325"/>
    </row>
    <row r="92" spans="1:4">
      <c r="A92" s="4">
        <v>1</v>
      </c>
      <c r="B92" s="3" t="s">
        <v>143</v>
      </c>
      <c r="C92" s="4">
        <v>2011</v>
      </c>
      <c r="D92" s="10">
        <v>13969.91</v>
      </c>
    </row>
    <row r="93" spans="1:4">
      <c r="A93" s="4">
        <v>2</v>
      </c>
      <c r="B93" s="3" t="s">
        <v>278</v>
      </c>
      <c r="C93" s="4">
        <v>2014</v>
      </c>
      <c r="D93" s="10">
        <v>1714</v>
      </c>
    </row>
    <row r="94" spans="1:4">
      <c r="A94" s="4">
        <v>3</v>
      </c>
      <c r="B94" s="3" t="s">
        <v>278</v>
      </c>
      <c r="C94" s="4">
        <v>2014</v>
      </c>
      <c r="D94" s="10">
        <v>1714</v>
      </c>
    </row>
    <row r="95" spans="1:4">
      <c r="A95" s="4">
        <v>4</v>
      </c>
      <c r="B95" s="3" t="s">
        <v>279</v>
      </c>
      <c r="C95" s="4">
        <v>2014</v>
      </c>
      <c r="D95" s="10">
        <v>2480</v>
      </c>
    </row>
    <row r="96" spans="1:4">
      <c r="A96" s="4">
        <v>5</v>
      </c>
      <c r="B96" s="3" t="s">
        <v>316</v>
      </c>
      <c r="C96" s="4">
        <v>2015</v>
      </c>
      <c r="D96" s="10">
        <v>930</v>
      </c>
    </row>
    <row r="97" spans="1:4">
      <c r="A97" s="4">
        <v>6</v>
      </c>
      <c r="B97" s="3" t="s">
        <v>316</v>
      </c>
      <c r="C97" s="4">
        <v>2015</v>
      </c>
      <c r="D97" s="10">
        <v>930</v>
      </c>
    </row>
    <row r="98" spans="1:4">
      <c r="A98" s="4">
        <v>7</v>
      </c>
      <c r="B98" s="3" t="s">
        <v>289</v>
      </c>
      <c r="C98" s="4">
        <v>2015</v>
      </c>
      <c r="D98" s="10">
        <v>12909.37</v>
      </c>
    </row>
    <row r="99" spans="1:4">
      <c r="A99" s="323" t="s">
        <v>0</v>
      </c>
      <c r="B99" s="323"/>
      <c r="C99" s="12"/>
      <c r="D99" s="11">
        <f>SUM(D92:D98)</f>
        <v>34647.279999999999</v>
      </c>
    </row>
    <row r="100" spans="1:4">
      <c r="A100" s="292" t="s">
        <v>369</v>
      </c>
      <c r="B100" s="292"/>
      <c r="C100" s="292"/>
      <c r="D100" s="292"/>
    </row>
    <row r="101" spans="1:4">
      <c r="A101" s="326" t="s">
        <v>193</v>
      </c>
      <c r="B101" s="326"/>
      <c r="C101" s="326"/>
      <c r="D101" s="326"/>
    </row>
    <row r="102" spans="1:4">
      <c r="A102" s="4">
        <v>1</v>
      </c>
      <c r="B102" s="3" t="s">
        <v>50</v>
      </c>
      <c r="C102" s="4">
        <v>2012</v>
      </c>
      <c r="D102" s="10">
        <v>4077.45</v>
      </c>
    </row>
    <row r="103" spans="1:4">
      <c r="A103" s="4">
        <v>2</v>
      </c>
      <c r="B103" s="3" t="s">
        <v>152</v>
      </c>
      <c r="C103" s="4">
        <v>2011</v>
      </c>
      <c r="D103" s="10">
        <v>3920</v>
      </c>
    </row>
    <row r="104" spans="1:4">
      <c r="A104" s="4">
        <v>3</v>
      </c>
      <c r="B104" s="3" t="s">
        <v>280</v>
      </c>
      <c r="C104" s="4">
        <v>2014</v>
      </c>
      <c r="D104" s="10">
        <v>2490</v>
      </c>
    </row>
    <row r="105" spans="1:4">
      <c r="A105" s="4">
        <v>4</v>
      </c>
      <c r="B105" s="3" t="s">
        <v>281</v>
      </c>
      <c r="C105" s="4">
        <v>2014</v>
      </c>
      <c r="D105" s="10">
        <v>2736</v>
      </c>
    </row>
    <row r="106" spans="1:4">
      <c r="A106" s="323" t="s">
        <v>0</v>
      </c>
      <c r="B106" s="323"/>
      <c r="C106" s="12"/>
      <c r="D106" s="11">
        <f>SUM(D102:D105)</f>
        <v>13223.45</v>
      </c>
    </row>
    <row r="107" spans="1:4">
      <c r="A107" s="325" t="s">
        <v>194</v>
      </c>
      <c r="B107" s="325"/>
      <c r="C107" s="325"/>
      <c r="D107" s="325"/>
    </row>
    <row r="108" spans="1:4">
      <c r="A108" s="4">
        <v>1</v>
      </c>
      <c r="B108" s="3" t="s">
        <v>152</v>
      </c>
      <c r="C108" s="4">
        <v>2012</v>
      </c>
      <c r="D108" s="10">
        <v>2683.5</v>
      </c>
    </row>
    <row r="109" spans="1:4">
      <c r="A109" s="4">
        <v>2</v>
      </c>
      <c r="B109" s="3" t="s">
        <v>316</v>
      </c>
      <c r="C109" s="4">
        <v>2015</v>
      </c>
      <c r="D109" s="10">
        <v>1250</v>
      </c>
    </row>
    <row r="110" spans="1:4">
      <c r="A110" s="4">
        <v>3</v>
      </c>
      <c r="B110" s="3" t="s">
        <v>316</v>
      </c>
      <c r="C110" s="4">
        <v>2015</v>
      </c>
      <c r="D110" s="10">
        <v>1250</v>
      </c>
    </row>
    <row r="111" spans="1:4">
      <c r="A111" s="4">
        <v>4</v>
      </c>
      <c r="B111" s="3" t="s">
        <v>317</v>
      </c>
      <c r="C111" s="4">
        <v>2016</v>
      </c>
      <c r="D111" s="10">
        <v>1900</v>
      </c>
    </row>
    <row r="112" spans="1:4">
      <c r="A112" s="323" t="s">
        <v>0</v>
      </c>
      <c r="B112" s="323"/>
      <c r="C112" s="12"/>
      <c r="D112" s="11">
        <f>SUM(D108:D111)</f>
        <v>7083.5</v>
      </c>
    </row>
    <row r="113" spans="1:4">
      <c r="A113" s="292" t="s">
        <v>370</v>
      </c>
      <c r="B113" s="292"/>
      <c r="C113" s="292"/>
      <c r="D113" s="292"/>
    </row>
    <row r="114" spans="1:4">
      <c r="A114" s="326" t="s">
        <v>193</v>
      </c>
      <c r="B114" s="326"/>
      <c r="C114" s="326"/>
      <c r="D114" s="326"/>
    </row>
    <row r="115" spans="1:4">
      <c r="A115" s="4">
        <v>1</v>
      </c>
      <c r="B115" s="3" t="s">
        <v>51</v>
      </c>
      <c r="C115" s="4">
        <v>2012</v>
      </c>
      <c r="D115" s="10">
        <v>1800</v>
      </c>
    </row>
    <row r="116" spans="1:4">
      <c r="A116" s="4">
        <v>2</v>
      </c>
      <c r="B116" s="3" t="s">
        <v>157</v>
      </c>
      <c r="C116" s="4">
        <v>2012</v>
      </c>
      <c r="D116" s="10">
        <v>1089</v>
      </c>
    </row>
    <row r="117" spans="1:4">
      <c r="A117" s="4">
        <v>3</v>
      </c>
      <c r="B117" s="3" t="s">
        <v>287</v>
      </c>
      <c r="C117" s="4">
        <v>2014</v>
      </c>
      <c r="D117" s="10">
        <v>3585</v>
      </c>
    </row>
    <row r="118" spans="1:4">
      <c r="A118" s="323" t="s">
        <v>0</v>
      </c>
      <c r="B118" s="323"/>
      <c r="C118" s="12"/>
      <c r="D118" s="11">
        <f>SUM(D115:D117)</f>
        <v>6474</v>
      </c>
    </row>
    <row r="119" spans="1:4">
      <c r="A119" s="325" t="s">
        <v>194</v>
      </c>
      <c r="B119" s="325"/>
      <c r="C119" s="325"/>
      <c r="D119" s="325"/>
    </row>
    <row r="120" spans="1:4">
      <c r="A120" s="4">
        <v>1</v>
      </c>
      <c r="B120" s="3" t="s">
        <v>143</v>
      </c>
      <c r="C120" s="4">
        <v>2011</v>
      </c>
      <c r="D120" s="10">
        <v>13969.9</v>
      </c>
    </row>
    <row r="121" spans="1:4">
      <c r="A121" s="4">
        <v>2</v>
      </c>
      <c r="B121" s="3" t="s">
        <v>142</v>
      </c>
      <c r="C121" s="4">
        <v>2012</v>
      </c>
      <c r="D121" s="10">
        <v>11770.5</v>
      </c>
    </row>
    <row r="122" spans="1:4">
      <c r="A122" s="4">
        <v>3</v>
      </c>
      <c r="B122" s="3" t="s">
        <v>289</v>
      </c>
      <c r="C122" s="4">
        <v>2015</v>
      </c>
      <c r="D122" s="10">
        <v>12909.37</v>
      </c>
    </row>
    <row r="123" spans="1:4">
      <c r="A123" s="4">
        <v>4</v>
      </c>
      <c r="B123" s="3" t="s">
        <v>161</v>
      </c>
      <c r="C123" s="4">
        <v>2015</v>
      </c>
      <c r="D123" s="10">
        <v>1490</v>
      </c>
    </row>
    <row r="124" spans="1:4">
      <c r="A124" s="4">
        <v>5</v>
      </c>
      <c r="B124" s="3" t="s">
        <v>161</v>
      </c>
      <c r="C124" s="4">
        <v>2015</v>
      </c>
      <c r="D124" s="10">
        <v>1290</v>
      </c>
    </row>
    <row r="125" spans="1:4">
      <c r="A125" s="303" t="s">
        <v>0</v>
      </c>
      <c r="B125" s="303"/>
      <c r="C125" s="72"/>
      <c r="D125" s="11">
        <f>SUM(D120:D124)</f>
        <v>41429.770000000004</v>
      </c>
    </row>
    <row r="126" spans="1:4">
      <c r="A126" s="292" t="s">
        <v>371</v>
      </c>
      <c r="B126" s="292"/>
      <c r="C126" s="292"/>
      <c r="D126" s="292"/>
    </row>
    <row r="127" spans="1:4">
      <c r="A127" s="325" t="s">
        <v>194</v>
      </c>
      <c r="B127" s="325"/>
      <c r="C127" s="325"/>
      <c r="D127" s="325"/>
    </row>
    <row r="128" spans="1:4">
      <c r="A128" s="4">
        <v>1</v>
      </c>
      <c r="B128" s="3" t="s">
        <v>144</v>
      </c>
      <c r="C128" s="4">
        <v>2011</v>
      </c>
      <c r="D128" s="10">
        <v>13969.9</v>
      </c>
    </row>
    <row r="129" spans="1:4">
      <c r="A129" s="4">
        <v>2</v>
      </c>
      <c r="B129" s="3" t="s">
        <v>288</v>
      </c>
      <c r="C129" s="4">
        <v>2015</v>
      </c>
      <c r="D129" s="10">
        <v>1480</v>
      </c>
    </row>
    <row r="130" spans="1:4">
      <c r="A130" s="4">
        <v>3</v>
      </c>
      <c r="B130" s="3" t="s">
        <v>275</v>
      </c>
      <c r="C130" s="4">
        <v>2015</v>
      </c>
      <c r="D130" s="10">
        <v>1095</v>
      </c>
    </row>
    <row r="131" spans="1:4">
      <c r="A131" s="4">
        <v>4</v>
      </c>
      <c r="B131" s="3" t="s">
        <v>289</v>
      </c>
      <c r="C131" s="4">
        <v>2014</v>
      </c>
      <c r="D131" s="10">
        <v>5490</v>
      </c>
    </row>
    <row r="132" spans="1:4">
      <c r="A132" s="4">
        <v>5</v>
      </c>
      <c r="B132" s="3" t="s">
        <v>161</v>
      </c>
      <c r="C132" s="4">
        <v>2014</v>
      </c>
      <c r="D132" s="10">
        <v>1099</v>
      </c>
    </row>
    <row r="133" spans="1:4">
      <c r="A133" s="4">
        <v>6</v>
      </c>
      <c r="B133" s="3" t="s">
        <v>161</v>
      </c>
      <c r="C133" s="4">
        <v>2014</v>
      </c>
      <c r="D133" s="10">
        <v>1099</v>
      </c>
    </row>
    <row r="134" spans="1:4">
      <c r="A134" s="4">
        <v>7</v>
      </c>
      <c r="B134" s="3" t="s">
        <v>289</v>
      </c>
      <c r="C134" s="4">
        <v>2015</v>
      </c>
      <c r="D134" s="10">
        <v>12909.37</v>
      </c>
    </row>
    <row r="135" spans="1:4">
      <c r="A135" s="4">
        <v>8</v>
      </c>
      <c r="B135" s="3" t="s">
        <v>318</v>
      </c>
      <c r="C135" s="4">
        <v>2015</v>
      </c>
      <c r="D135" s="10">
        <v>3158</v>
      </c>
    </row>
    <row r="136" spans="1:4">
      <c r="A136" s="4">
        <v>9</v>
      </c>
      <c r="B136" s="3" t="s">
        <v>161</v>
      </c>
      <c r="C136" s="4">
        <v>2015</v>
      </c>
      <c r="D136" s="10">
        <v>1226</v>
      </c>
    </row>
    <row r="137" spans="1:4">
      <c r="A137" s="303" t="s">
        <v>0</v>
      </c>
      <c r="B137" s="303"/>
      <c r="C137" s="72"/>
      <c r="D137" s="11">
        <f>SUM(D128:D136)</f>
        <v>41526.270000000004</v>
      </c>
    </row>
    <row r="138" spans="1:4">
      <c r="A138" s="292" t="s">
        <v>372</v>
      </c>
      <c r="B138" s="292"/>
      <c r="C138" s="292"/>
      <c r="D138" s="292"/>
    </row>
    <row r="139" spans="1:4">
      <c r="A139" s="325" t="s">
        <v>194</v>
      </c>
      <c r="B139" s="325"/>
      <c r="C139" s="325"/>
      <c r="D139" s="325"/>
    </row>
    <row r="140" spans="1:4">
      <c r="A140" s="4">
        <v>1</v>
      </c>
      <c r="B140" s="3" t="s">
        <v>374</v>
      </c>
      <c r="C140" s="4">
        <v>2014</v>
      </c>
      <c r="D140" s="10">
        <v>1800</v>
      </c>
    </row>
    <row r="141" spans="1:4">
      <c r="A141" s="4">
        <v>2</v>
      </c>
      <c r="B141" s="3" t="s">
        <v>319</v>
      </c>
      <c r="C141" s="4">
        <v>2015</v>
      </c>
      <c r="D141" s="10">
        <v>2177.23</v>
      </c>
    </row>
    <row r="142" spans="1:4">
      <c r="A142" s="4">
        <v>3</v>
      </c>
      <c r="B142" s="3" t="s">
        <v>320</v>
      </c>
      <c r="C142" s="4">
        <v>2015</v>
      </c>
      <c r="D142" s="10">
        <v>1798</v>
      </c>
    </row>
    <row r="143" spans="1:4">
      <c r="A143" s="303" t="s">
        <v>0</v>
      </c>
      <c r="B143" s="303"/>
      <c r="C143" s="72"/>
      <c r="D143" s="11">
        <f>SUM(D140:D142)</f>
        <v>5775.23</v>
      </c>
    </row>
    <row r="144" spans="1:4" ht="12.75" customHeight="1">
      <c r="A144" s="292" t="s">
        <v>379</v>
      </c>
      <c r="B144" s="292"/>
      <c r="C144" s="292"/>
      <c r="D144" s="292"/>
    </row>
    <row r="145" spans="1:4" ht="12.75" customHeight="1">
      <c r="A145" s="326" t="s">
        <v>193</v>
      </c>
      <c r="B145" s="326"/>
      <c r="C145" s="326"/>
      <c r="D145" s="326"/>
    </row>
    <row r="146" spans="1:4">
      <c r="A146" s="4">
        <v>1</v>
      </c>
      <c r="B146" s="68" t="s">
        <v>377</v>
      </c>
      <c r="C146" s="70">
        <v>2015</v>
      </c>
      <c r="D146" s="80">
        <v>3311.16</v>
      </c>
    </row>
    <row r="147" spans="1:4">
      <c r="A147" s="303" t="s">
        <v>0</v>
      </c>
      <c r="B147" s="303"/>
      <c r="C147" s="72"/>
      <c r="D147" s="11">
        <f>SUM(D146)</f>
        <v>3311.16</v>
      </c>
    </row>
    <row r="148" spans="1:4">
      <c r="A148" s="325" t="s">
        <v>194</v>
      </c>
      <c r="B148" s="325"/>
      <c r="C148" s="325"/>
      <c r="D148" s="325"/>
    </row>
    <row r="149" spans="1:4">
      <c r="A149" s="4">
        <v>1</v>
      </c>
      <c r="B149" s="68" t="s">
        <v>378</v>
      </c>
      <c r="C149" s="70">
        <v>2016</v>
      </c>
      <c r="D149" s="80">
        <v>923.72</v>
      </c>
    </row>
    <row r="150" spans="1:4">
      <c r="A150" s="303" t="s">
        <v>0</v>
      </c>
      <c r="B150" s="303"/>
      <c r="C150" s="72"/>
      <c r="D150" s="11">
        <f>SUM(D149)</f>
        <v>923.72</v>
      </c>
    </row>
    <row r="151" spans="1:4">
      <c r="A151" s="292" t="s">
        <v>380</v>
      </c>
      <c r="B151" s="292" t="s">
        <v>124</v>
      </c>
      <c r="C151" s="292"/>
      <c r="D151" s="292"/>
    </row>
    <row r="152" spans="1:4">
      <c r="A152" s="326" t="s">
        <v>193</v>
      </c>
      <c r="B152" s="326"/>
      <c r="C152" s="326"/>
      <c r="D152" s="326"/>
    </row>
    <row r="153" spans="1:4">
      <c r="A153" s="4">
        <v>1</v>
      </c>
      <c r="B153" s="3" t="s">
        <v>37</v>
      </c>
      <c r="C153" s="4">
        <v>2014</v>
      </c>
      <c r="D153" s="10">
        <v>2500</v>
      </c>
    </row>
    <row r="154" spans="1:4">
      <c r="A154" s="4">
        <v>2</v>
      </c>
      <c r="B154" s="3" t="s">
        <v>161</v>
      </c>
      <c r="C154" s="4">
        <v>2016</v>
      </c>
      <c r="D154" s="10">
        <v>3100</v>
      </c>
    </row>
    <row r="155" spans="1:4">
      <c r="A155" s="323" t="s">
        <v>0</v>
      </c>
      <c r="B155" s="323"/>
      <c r="C155" s="12"/>
      <c r="D155" s="11">
        <f>SUM(D153:D154)</f>
        <v>5600</v>
      </c>
    </row>
    <row r="156" spans="1:4" ht="13.5" thickBot="1"/>
    <row r="157" spans="1:4" ht="15">
      <c r="B157" s="328" t="s">
        <v>390</v>
      </c>
      <c r="C157" s="329"/>
      <c r="D157" s="112">
        <f>SUM(D27,D53,D67,D106,D118,D147,D155)</f>
        <v>93022.889999999985</v>
      </c>
    </row>
    <row r="158" spans="1:4" ht="15.75" thickBot="1">
      <c r="B158" s="330" t="s">
        <v>391</v>
      </c>
      <c r="C158" s="331"/>
      <c r="D158" s="113">
        <f>SUM(D40,D47,D62,D85,D89,D99,D112,D125,D137,D143,D150)</f>
        <v>279453.53999999998</v>
      </c>
    </row>
    <row r="159" spans="1:4" ht="13.5" thickBot="1"/>
    <row r="160" spans="1:4" ht="16.5" thickBot="1">
      <c r="C160" s="362" t="s">
        <v>392</v>
      </c>
      <c r="D160" s="363">
        <f>SUM(D157:D158)</f>
        <v>372476.42999999993</v>
      </c>
    </row>
  </sheetData>
  <mergeCells count="48">
    <mergeCell ref="B157:C157"/>
    <mergeCell ref="B158:C158"/>
    <mergeCell ref="A125:B125"/>
    <mergeCell ref="A155:B155"/>
    <mergeCell ref="A137:B137"/>
    <mergeCell ref="A143:B143"/>
    <mergeCell ref="A139:D139"/>
    <mergeCell ref="A127:D127"/>
    <mergeCell ref="A144:D144"/>
    <mergeCell ref="A145:D145"/>
    <mergeCell ref="A151:D151"/>
    <mergeCell ref="A152:D152"/>
    <mergeCell ref="A3:D3"/>
    <mergeCell ref="A5:D5"/>
    <mergeCell ref="A6:D6"/>
    <mergeCell ref="A126:D126"/>
    <mergeCell ref="A27:B27"/>
    <mergeCell ref="A63:D63"/>
    <mergeCell ref="A67:B67"/>
    <mergeCell ref="A118:B118"/>
    <mergeCell ref="A91:D91"/>
    <mergeCell ref="A85:B85"/>
    <mergeCell ref="A68:D68"/>
    <mergeCell ref="A106:B106"/>
    <mergeCell ref="A113:D113"/>
    <mergeCell ref="A100:D100"/>
    <mergeCell ref="A112:B112"/>
    <mergeCell ref="A107:D107"/>
    <mergeCell ref="A101:D101"/>
    <mergeCell ref="A114:D114"/>
    <mergeCell ref="A147:B147"/>
    <mergeCell ref="A148:D148"/>
    <mergeCell ref="A150:B150"/>
    <mergeCell ref="A138:D138"/>
    <mergeCell ref="A119:D119"/>
    <mergeCell ref="A28:D28"/>
    <mergeCell ref="A40:B40"/>
    <mergeCell ref="A54:D54"/>
    <mergeCell ref="A42:D42"/>
    <mergeCell ref="A41:D41"/>
    <mergeCell ref="A47:B47"/>
    <mergeCell ref="A90:D90"/>
    <mergeCell ref="A99:B99"/>
    <mergeCell ref="A86:D86"/>
    <mergeCell ref="A87:D87"/>
    <mergeCell ref="A48:D48"/>
    <mergeCell ref="A49:D49"/>
    <mergeCell ref="A64:D64"/>
  </mergeCells>
  <phoneticPr fontId="0" type="noConversion"/>
  <printOptions horizontalCentered="1"/>
  <pageMargins left="0.98425196850393704" right="0.19685039370078741" top="0.59055118110236227" bottom="0.59055118110236227" header="0.51181102362204722" footer="0.51181102362204722"/>
  <pageSetup paperSize="9" fitToHeight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"/>
  <sheetViews>
    <sheetView view="pageBreakPreview" zoomScaleNormal="100" workbookViewId="0">
      <selection activeCell="F10" sqref="F10"/>
    </sheetView>
  </sheetViews>
  <sheetFormatPr defaultRowHeight="12.75"/>
  <cols>
    <col min="1" max="1" width="4.28515625" customWidth="1"/>
    <col min="2" max="2" width="33.85546875" customWidth="1"/>
    <col min="3" max="3" width="26.42578125" style="89" customWidth="1"/>
    <col min="4" max="4" width="18.42578125" style="89" customWidth="1"/>
  </cols>
  <sheetData>
    <row r="1" spans="1:6" ht="13.5" thickBot="1">
      <c r="A1" s="320" t="s">
        <v>196</v>
      </c>
      <c r="B1" s="321"/>
      <c r="C1" s="322"/>
      <c r="D1" s="86"/>
    </row>
    <row r="2" spans="1:6" ht="13.5" thickBot="1"/>
    <row r="3" spans="1:6" ht="28.5" thickBot="1">
      <c r="A3" s="90" t="s">
        <v>150</v>
      </c>
      <c r="B3" s="91" t="s">
        <v>52</v>
      </c>
      <c r="C3" s="92" t="s">
        <v>53</v>
      </c>
      <c r="D3" s="93" t="s">
        <v>388</v>
      </c>
      <c r="E3" s="8"/>
      <c r="F3" s="8"/>
    </row>
    <row r="4" spans="1:6" s="9" customFormat="1" ht="15.75" customHeight="1">
      <c r="A4" s="94">
        <v>1</v>
      </c>
      <c r="B4" s="95" t="s">
        <v>72</v>
      </c>
      <c r="C4" s="334">
        <f>2823808.17+40808</f>
        <v>2864616.17</v>
      </c>
      <c r="D4" s="337" t="s">
        <v>191</v>
      </c>
    </row>
    <row r="5" spans="1:6" s="9" customFormat="1" ht="13.5" customHeight="1">
      <c r="A5" s="97" t="s">
        <v>384</v>
      </c>
      <c r="B5" s="84" t="s">
        <v>43</v>
      </c>
      <c r="C5" s="335"/>
      <c r="D5" s="338"/>
    </row>
    <row r="6" spans="1:6" s="9" customFormat="1" ht="13.5" customHeight="1">
      <c r="A6" s="97" t="s">
        <v>385</v>
      </c>
      <c r="B6" s="84" t="s">
        <v>129</v>
      </c>
      <c r="C6" s="335"/>
      <c r="D6" s="338"/>
    </row>
    <row r="7" spans="1:6" s="9" customFormat="1" ht="13.5" customHeight="1">
      <c r="A7" s="97" t="s">
        <v>386</v>
      </c>
      <c r="B7" s="275" t="s">
        <v>664</v>
      </c>
      <c r="C7" s="335"/>
      <c r="D7" s="338"/>
    </row>
    <row r="8" spans="1:6" s="9" customFormat="1" ht="13.5" customHeight="1" thickBot="1">
      <c r="A8" s="99" t="s">
        <v>387</v>
      </c>
      <c r="B8" s="100" t="s">
        <v>73</v>
      </c>
      <c r="C8" s="336"/>
      <c r="D8" s="339"/>
    </row>
    <row r="9" spans="1:6" s="9" customFormat="1" ht="13.5" customHeight="1">
      <c r="A9" s="94">
        <v>2</v>
      </c>
      <c r="B9" s="101" t="s">
        <v>60</v>
      </c>
      <c r="C9" s="102">
        <f>108075.1+2248.99</f>
        <v>110324.09000000001</v>
      </c>
      <c r="D9" s="96" t="s">
        <v>191</v>
      </c>
    </row>
    <row r="10" spans="1:6" s="9" customFormat="1" ht="13.5" customHeight="1">
      <c r="A10" s="97">
        <v>3</v>
      </c>
      <c r="B10" s="85" t="s">
        <v>54</v>
      </c>
      <c r="C10" s="88">
        <f>360050+2050</f>
        <v>362100</v>
      </c>
      <c r="D10" s="103">
        <v>69000</v>
      </c>
    </row>
    <row r="11" spans="1:6" s="9" customFormat="1">
      <c r="A11" s="97">
        <v>4</v>
      </c>
      <c r="B11" s="85" t="s">
        <v>55</v>
      </c>
      <c r="C11" s="88">
        <v>389555.96</v>
      </c>
      <c r="D11" s="98" t="s">
        <v>389</v>
      </c>
    </row>
    <row r="12" spans="1:6" s="9" customFormat="1">
      <c r="A12" s="97">
        <v>5</v>
      </c>
      <c r="B12" s="85" t="s">
        <v>61</v>
      </c>
      <c r="C12" s="88">
        <v>80739.259999999995</v>
      </c>
      <c r="D12" s="98" t="s">
        <v>191</v>
      </c>
    </row>
    <row r="13" spans="1:6" s="9" customFormat="1">
      <c r="A13" s="97">
        <v>6</v>
      </c>
      <c r="B13" s="85" t="s">
        <v>56</v>
      </c>
      <c r="C13" s="87">
        <f>140276.92+2990</f>
        <v>143266.92000000001</v>
      </c>
      <c r="D13" s="104">
        <v>35527.15</v>
      </c>
    </row>
    <row r="14" spans="1:6" s="9" customFormat="1">
      <c r="A14" s="97">
        <v>7</v>
      </c>
      <c r="B14" s="85" t="s">
        <v>57</v>
      </c>
      <c r="C14" s="88">
        <v>463469.37</v>
      </c>
      <c r="D14" s="98" t="s">
        <v>191</v>
      </c>
    </row>
    <row r="15" spans="1:6" s="9" customFormat="1">
      <c r="A15" s="97">
        <v>8</v>
      </c>
      <c r="B15" s="85" t="s">
        <v>58</v>
      </c>
      <c r="C15" s="88">
        <v>234828.76</v>
      </c>
      <c r="D15" s="104">
        <v>27682.05</v>
      </c>
    </row>
    <row r="16" spans="1:6" s="9" customFormat="1">
      <c r="A16" s="97">
        <v>9</v>
      </c>
      <c r="B16" s="85" t="s">
        <v>59</v>
      </c>
      <c r="C16" s="88">
        <v>224806.68</v>
      </c>
      <c r="D16" s="104">
        <v>22902.91</v>
      </c>
    </row>
    <row r="17" spans="1:4" s="9" customFormat="1">
      <c r="A17" s="97">
        <v>10</v>
      </c>
      <c r="B17" s="85" t="s">
        <v>123</v>
      </c>
      <c r="C17" s="88">
        <f>197542.56+2683.5</f>
        <v>200226.06</v>
      </c>
      <c r="D17" s="104">
        <v>27415.200000000001</v>
      </c>
    </row>
    <row r="18" spans="1:4" s="9" customFormat="1">
      <c r="A18" s="97">
        <v>11</v>
      </c>
      <c r="B18" s="83" t="s">
        <v>324</v>
      </c>
      <c r="C18" s="88">
        <v>51510.5</v>
      </c>
      <c r="D18" s="98" t="s">
        <v>191</v>
      </c>
    </row>
    <row r="19" spans="1:4" s="9" customFormat="1">
      <c r="A19" s="97">
        <v>12</v>
      </c>
      <c r="B19" s="85" t="s">
        <v>125</v>
      </c>
      <c r="C19" s="88">
        <f>50700+2500</f>
        <v>53200</v>
      </c>
      <c r="D19" s="98" t="s">
        <v>191</v>
      </c>
    </row>
    <row r="20" spans="1:4" s="9" customFormat="1" ht="13.5" thickBot="1">
      <c r="A20" s="105">
        <v>13</v>
      </c>
      <c r="B20" s="106" t="s">
        <v>162</v>
      </c>
      <c r="C20" s="107">
        <f>39125.65+2199</f>
        <v>41324.65</v>
      </c>
      <c r="D20" s="108" t="s">
        <v>191</v>
      </c>
    </row>
    <row r="21" spans="1:4" ht="13.5" thickBot="1">
      <c r="A21" s="332" t="s">
        <v>0</v>
      </c>
      <c r="B21" s="333"/>
      <c r="C21" s="109">
        <f>SUM(C4:C20)</f>
        <v>5219968.419999999</v>
      </c>
      <c r="D21" s="110">
        <f>SUM(D4:D20)</f>
        <v>182527.31</v>
      </c>
    </row>
  </sheetData>
  <mergeCells count="4">
    <mergeCell ref="A21:B21"/>
    <mergeCell ref="A1:C1"/>
    <mergeCell ref="C4:C8"/>
    <mergeCell ref="D4:D8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4"/>
  <sheetViews>
    <sheetView view="pageBreakPreview" zoomScale="70" zoomScaleNormal="85" zoomScaleSheetLayoutView="70" workbookViewId="0">
      <selection activeCell="G19" sqref="G19"/>
    </sheetView>
  </sheetViews>
  <sheetFormatPr defaultRowHeight="12.75"/>
  <cols>
    <col min="1" max="1" width="4.28515625" style="121" customWidth="1"/>
    <col min="2" max="2" width="21.5703125" style="121" customWidth="1"/>
    <col min="3" max="4" width="15" style="121" customWidth="1"/>
    <col min="5" max="5" width="22.140625" style="121" customWidth="1"/>
    <col min="6" max="7" width="15.140625" style="121" customWidth="1"/>
    <col min="8" max="11" width="13.7109375" style="121" customWidth="1"/>
    <col min="12" max="12" width="15.42578125" style="121" customWidth="1"/>
    <col min="13" max="14" width="14.7109375" style="121" customWidth="1"/>
    <col min="15" max="17" width="9.140625" style="121"/>
  </cols>
  <sheetData>
    <row r="1" spans="1:17" ht="13.5" thickBot="1">
      <c r="A1" s="342" t="s">
        <v>197</v>
      </c>
      <c r="B1" s="343"/>
      <c r="C1" s="343"/>
      <c r="D1" s="344"/>
      <c r="E1" s="340"/>
      <c r="F1" s="340"/>
    </row>
    <row r="2" spans="1:17" ht="13.5" thickBot="1">
      <c r="A2" s="37"/>
      <c r="B2" s="37"/>
      <c r="C2" s="37"/>
      <c r="D2" s="37"/>
      <c r="E2" s="37"/>
      <c r="F2" s="37"/>
    </row>
    <row r="3" spans="1:17">
      <c r="A3" s="348" t="s">
        <v>111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50"/>
    </row>
    <row r="4" spans="1:17" ht="33" customHeight="1">
      <c r="A4" s="345" t="s">
        <v>2</v>
      </c>
      <c r="B4" s="341" t="s">
        <v>117</v>
      </c>
      <c r="C4" s="341" t="s">
        <v>6</v>
      </c>
      <c r="D4" s="341" t="s">
        <v>12</v>
      </c>
      <c r="E4" s="341" t="s">
        <v>7</v>
      </c>
      <c r="F4" s="341" t="s">
        <v>8</v>
      </c>
      <c r="G4" s="341" t="s">
        <v>108</v>
      </c>
      <c r="H4" s="341" t="s">
        <v>9</v>
      </c>
      <c r="I4" s="341" t="s">
        <v>109</v>
      </c>
      <c r="J4" s="341" t="s">
        <v>110</v>
      </c>
      <c r="K4" s="341" t="s">
        <v>274</v>
      </c>
      <c r="L4" s="341" t="s">
        <v>112</v>
      </c>
      <c r="M4" s="341" t="s">
        <v>406</v>
      </c>
      <c r="N4" s="341"/>
      <c r="O4" s="346" t="s">
        <v>402</v>
      </c>
      <c r="P4" s="346"/>
      <c r="Q4" s="347"/>
    </row>
    <row r="5" spans="1:17" ht="15" customHeight="1">
      <c r="A5" s="345"/>
      <c r="B5" s="341"/>
      <c r="C5" s="341"/>
      <c r="D5" s="341"/>
      <c r="E5" s="341"/>
      <c r="F5" s="341"/>
      <c r="G5" s="341"/>
      <c r="H5" s="341"/>
      <c r="I5" s="341"/>
      <c r="J5" s="341"/>
      <c r="K5" s="341"/>
      <c r="L5" s="341"/>
      <c r="M5" s="341"/>
      <c r="N5" s="341"/>
      <c r="O5" s="346"/>
      <c r="P5" s="346"/>
      <c r="Q5" s="347"/>
    </row>
    <row r="6" spans="1:17" ht="30" customHeight="1">
      <c r="A6" s="345"/>
      <c r="B6" s="341"/>
      <c r="C6" s="341"/>
      <c r="D6" s="341"/>
      <c r="E6" s="341"/>
      <c r="F6" s="341"/>
      <c r="G6" s="341"/>
      <c r="H6" s="341"/>
      <c r="I6" s="341"/>
      <c r="J6" s="341"/>
      <c r="K6" s="341"/>
      <c r="L6" s="341"/>
      <c r="M6" s="188" t="s">
        <v>10</v>
      </c>
      <c r="N6" s="188" t="s">
        <v>11</v>
      </c>
      <c r="O6" s="120" t="s">
        <v>403</v>
      </c>
      <c r="P6" s="120" t="s">
        <v>404</v>
      </c>
      <c r="Q6" s="192" t="s">
        <v>405</v>
      </c>
    </row>
    <row r="7" spans="1:17" ht="38.25">
      <c r="A7" s="193">
        <v>1</v>
      </c>
      <c r="B7" s="122" t="s">
        <v>118</v>
      </c>
      <c r="C7" s="4" t="s">
        <v>74</v>
      </c>
      <c r="D7" s="4" t="s">
        <v>46</v>
      </c>
      <c r="E7" s="4" t="s">
        <v>114</v>
      </c>
      <c r="F7" s="114" t="s">
        <v>393</v>
      </c>
      <c r="G7" s="4" t="s">
        <v>23</v>
      </c>
      <c r="H7" s="4">
        <v>1998</v>
      </c>
      <c r="I7" s="4">
        <v>1997</v>
      </c>
      <c r="J7" s="4">
        <v>5</v>
      </c>
      <c r="K7" s="4" t="s">
        <v>191</v>
      </c>
      <c r="L7" s="123"/>
      <c r="M7" s="12" t="s">
        <v>411</v>
      </c>
      <c r="N7" s="12" t="s">
        <v>412</v>
      </c>
      <c r="O7" s="124" t="s">
        <v>407</v>
      </c>
      <c r="P7" s="124" t="s">
        <v>407</v>
      </c>
      <c r="Q7" s="194"/>
    </row>
    <row r="8" spans="1:17" s="9" customFormat="1" ht="38.25">
      <c r="A8" s="193">
        <v>2</v>
      </c>
      <c r="B8" s="122" t="s">
        <v>119</v>
      </c>
      <c r="C8" s="4" t="s">
        <v>24</v>
      </c>
      <c r="D8" s="4" t="s">
        <v>25</v>
      </c>
      <c r="E8" s="4">
        <v>6736</v>
      </c>
      <c r="F8" s="114" t="s">
        <v>394</v>
      </c>
      <c r="G8" s="4" t="s">
        <v>45</v>
      </c>
      <c r="H8" s="4">
        <v>6842</v>
      </c>
      <c r="I8" s="4">
        <v>1980</v>
      </c>
      <c r="J8" s="4">
        <v>6</v>
      </c>
      <c r="K8" s="4">
        <v>19794</v>
      </c>
      <c r="L8" s="189">
        <v>10700</v>
      </c>
      <c r="M8" s="12" t="s">
        <v>413</v>
      </c>
      <c r="N8" s="12" t="s">
        <v>414</v>
      </c>
      <c r="O8" s="124" t="s">
        <v>407</v>
      </c>
      <c r="P8" s="124" t="s">
        <v>407</v>
      </c>
      <c r="Q8" s="195" t="s">
        <v>407</v>
      </c>
    </row>
    <row r="9" spans="1:17" ht="38.25">
      <c r="A9" s="193">
        <v>3</v>
      </c>
      <c r="B9" s="122" t="s">
        <v>118</v>
      </c>
      <c r="C9" s="4" t="s">
        <v>24</v>
      </c>
      <c r="D9" s="4" t="s">
        <v>25</v>
      </c>
      <c r="E9" s="4">
        <v>9394</v>
      </c>
      <c r="F9" s="114" t="s">
        <v>395</v>
      </c>
      <c r="G9" s="4" t="s">
        <v>45</v>
      </c>
      <c r="H9" s="4">
        <v>6842</v>
      </c>
      <c r="I9" s="4">
        <v>1984</v>
      </c>
      <c r="J9" s="4">
        <v>6</v>
      </c>
      <c r="K9" s="4">
        <v>16445</v>
      </c>
      <c r="L9" s="189">
        <v>34600</v>
      </c>
      <c r="M9" s="12" t="s">
        <v>413</v>
      </c>
      <c r="N9" s="12" t="s">
        <v>414</v>
      </c>
      <c r="O9" s="124" t="s">
        <v>407</v>
      </c>
      <c r="P9" s="124" t="s">
        <v>407</v>
      </c>
      <c r="Q9" s="195" t="s">
        <v>407</v>
      </c>
    </row>
    <row r="10" spans="1:17" ht="38.25">
      <c r="A10" s="193">
        <v>4</v>
      </c>
      <c r="B10" s="122" t="s">
        <v>118</v>
      </c>
      <c r="C10" s="4" t="s">
        <v>13</v>
      </c>
      <c r="D10" s="4">
        <v>4</v>
      </c>
      <c r="E10" s="4">
        <v>217</v>
      </c>
      <c r="F10" s="114" t="s">
        <v>396</v>
      </c>
      <c r="G10" s="4" t="s">
        <v>45</v>
      </c>
      <c r="H10" s="4">
        <v>11100</v>
      </c>
      <c r="I10" s="4">
        <v>1977</v>
      </c>
      <c r="J10" s="4">
        <v>4</v>
      </c>
      <c r="K10" s="4">
        <v>36304</v>
      </c>
      <c r="L10" s="189">
        <v>101200</v>
      </c>
      <c r="M10" s="12" t="s">
        <v>413</v>
      </c>
      <c r="N10" s="12" t="s">
        <v>414</v>
      </c>
      <c r="O10" s="124" t="s">
        <v>407</v>
      </c>
      <c r="P10" s="124" t="s">
        <v>407</v>
      </c>
      <c r="Q10" s="195" t="s">
        <v>407</v>
      </c>
    </row>
    <row r="11" spans="1:17" ht="51">
      <c r="A11" s="193">
        <v>5</v>
      </c>
      <c r="B11" s="122" t="s">
        <v>120</v>
      </c>
      <c r="C11" s="4" t="s">
        <v>13</v>
      </c>
      <c r="D11" s="4">
        <v>315</v>
      </c>
      <c r="E11" s="4">
        <v>315080</v>
      </c>
      <c r="F11" s="114" t="s">
        <v>228</v>
      </c>
      <c r="G11" s="4" t="s">
        <v>45</v>
      </c>
      <c r="H11" s="4">
        <v>11100</v>
      </c>
      <c r="I11" s="4">
        <v>1977</v>
      </c>
      <c r="J11" s="4">
        <v>4</v>
      </c>
      <c r="K11" s="4">
        <v>33167</v>
      </c>
      <c r="L11" s="189">
        <v>131700</v>
      </c>
      <c r="M11" s="12" t="s">
        <v>413</v>
      </c>
      <c r="N11" s="12" t="s">
        <v>414</v>
      </c>
      <c r="O11" s="124" t="s">
        <v>407</v>
      </c>
      <c r="P11" s="124" t="s">
        <v>407</v>
      </c>
      <c r="Q11" s="195" t="s">
        <v>407</v>
      </c>
    </row>
    <row r="12" spans="1:17" ht="38.25">
      <c r="A12" s="193">
        <v>6</v>
      </c>
      <c r="B12" s="122" t="s">
        <v>121</v>
      </c>
      <c r="C12" s="4" t="s">
        <v>26</v>
      </c>
      <c r="D12" s="4" t="s">
        <v>27</v>
      </c>
      <c r="E12" s="4">
        <v>430038</v>
      </c>
      <c r="F12" s="114" t="s">
        <v>397</v>
      </c>
      <c r="G12" s="4" t="s">
        <v>45</v>
      </c>
      <c r="H12" s="4">
        <v>2120</v>
      </c>
      <c r="I12" s="4">
        <v>1985</v>
      </c>
      <c r="J12" s="4">
        <v>4</v>
      </c>
      <c r="K12" s="4">
        <v>16141</v>
      </c>
      <c r="L12" s="189">
        <v>3500</v>
      </c>
      <c r="M12" s="12" t="s">
        <v>413</v>
      </c>
      <c r="N12" s="12" t="s">
        <v>414</v>
      </c>
      <c r="O12" s="124" t="s">
        <v>407</v>
      </c>
      <c r="P12" s="124" t="s">
        <v>407</v>
      </c>
      <c r="Q12" s="195" t="s">
        <v>407</v>
      </c>
    </row>
    <row r="13" spans="1:17" ht="38.25">
      <c r="A13" s="193">
        <v>7</v>
      </c>
      <c r="B13" s="122" t="s">
        <v>118</v>
      </c>
      <c r="C13" s="4" t="s">
        <v>41</v>
      </c>
      <c r="D13" s="4" t="s">
        <v>116</v>
      </c>
      <c r="E13" s="40" t="s">
        <v>115</v>
      </c>
      <c r="F13" s="114" t="s">
        <v>398</v>
      </c>
      <c r="G13" s="4" t="s">
        <v>45</v>
      </c>
      <c r="H13" s="4">
        <v>2497</v>
      </c>
      <c r="I13" s="4">
        <v>1995</v>
      </c>
      <c r="J13" s="4">
        <v>5</v>
      </c>
      <c r="K13" s="4">
        <v>407302</v>
      </c>
      <c r="L13" s="189">
        <v>20300</v>
      </c>
      <c r="M13" s="12" t="s">
        <v>415</v>
      </c>
      <c r="N13" s="12" t="s">
        <v>416</v>
      </c>
      <c r="O13" s="124" t="s">
        <v>407</v>
      </c>
      <c r="P13" s="124" t="s">
        <v>407</v>
      </c>
      <c r="Q13" s="195" t="s">
        <v>407</v>
      </c>
    </row>
    <row r="14" spans="1:17" ht="27.75" customHeight="1">
      <c r="A14" s="193">
        <v>8</v>
      </c>
      <c r="B14" s="4" t="s">
        <v>169</v>
      </c>
      <c r="C14" s="4" t="s">
        <v>170</v>
      </c>
      <c r="D14" s="4" t="s">
        <v>171</v>
      </c>
      <c r="E14" s="4" t="s">
        <v>172</v>
      </c>
      <c r="F14" s="114" t="s">
        <v>399</v>
      </c>
      <c r="G14" s="4" t="s">
        <v>173</v>
      </c>
      <c r="H14" s="4" t="s">
        <v>191</v>
      </c>
      <c r="I14" s="4">
        <v>2011</v>
      </c>
      <c r="J14" s="4" t="s">
        <v>191</v>
      </c>
      <c r="K14" s="4" t="s">
        <v>191</v>
      </c>
      <c r="L14" s="190"/>
      <c r="M14" s="12" t="s">
        <v>417</v>
      </c>
      <c r="N14" s="12" t="s">
        <v>418</v>
      </c>
      <c r="O14" s="124" t="s">
        <v>407</v>
      </c>
      <c r="P14" s="125"/>
      <c r="Q14" s="194"/>
    </row>
    <row r="15" spans="1:17" ht="25.5">
      <c r="A15" s="193">
        <v>9</v>
      </c>
      <c r="B15" s="4" t="s">
        <v>229</v>
      </c>
      <c r="C15" s="4" t="s">
        <v>230</v>
      </c>
      <c r="D15" s="4" t="s">
        <v>231</v>
      </c>
      <c r="E15" s="4" t="s">
        <v>232</v>
      </c>
      <c r="F15" s="114" t="s">
        <v>400</v>
      </c>
      <c r="G15" s="4" t="s">
        <v>45</v>
      </c>
      <c r="H15" s="4">
        <v>6179</v>
      </c>
      <c r="I15" s="4">
        <v>1999</v>
      </c>
      <c r="J15" s="4">
        <v>6</v>
      </c>
      <c r="K15" s="4">
        <v>48969</v>
      </c>
      <c r="L15" s="191">
        <v>63000</v>
      </c>
      <c r="M15" s="12" t="s">
        <v>419</v>
      </c>
      <c r="N15" s="12" t="s">
        <v>420</v>
      </c>
      <c r="O15" s="124" t="s">
        <v>407</v>
      </c>
      <c r="P15" s="124" t="s">
        <v>407</v>
      </c>
      <c r="Q15" s="195" t="s">
        <v>407</v>
      </c>
    </row>
    <row r="16" spans="1:17" ht="26.25" thickBot="1">
      <c r="A16" s="196">
        <v>10</v>
      </c>
      <c r="B16" s="197" t="s">
        <v>229</v>
      </c>
      <c r="C16" s="197" t="s">
        <v>24</v>
      </c>
      <c r="D16" s="197" t="s">
        <v>25</v>
      </c>
      <c r="E16" s="197">
        <v>7372</v>
      </c>
      <c r="F16" s="198" t="s">
        <v>401</v>
      </c>
      <c r="G16" s="197" t="s">
        <v>45</v>
      </c>
      <c r="H16" s="197">
        <v>6842</v>
      </c>
      <c r="I16" s="197">
        <v>1982</v>
      </c>
      <c r="J16" s="197">
        <v>6</v>
      </c>
      <c r="K16" s="197" t="s">
        <v>191</v>
      </c>
      <c r="L16" s="199"/>
      <c r="M16" s="200" t="s">
        <v>421</v>
      </c>
      <c r="N16" s="200" t="s">
        <v>422</v>
      </c>
      <c r="O16" s="201" t="s">
        <v>407</v>
      </c>
      <c r="P16" s="201" t="s">
        <v>407</v>
      </c>
      <c r="Q16" s="202"/>
    </row>
    <row r="17" spans="3:9">
      <c r="C17" s="47"/>
    </row>
    <row r="24" spans="3:9">
      <c r="I24" s="121" t="s">
        <v>113</v>
      </c>
    </row>
  </sheetData>
  <mergeCells count="17">
    <mergeCell ref="O4:Q5"/>
    <mergeCell ref="A3:Q3"/>
    <mergeCell ref="L4:L6"/>
    <mergeCell ref="C4:C6"/>
    <mergeCell ref="F4:F6"/>
    <mergeCell ref="D4:D6"/>
    <mergeCell ref="E4:E6"/>
    <mergeCell ref="I4:I6"/>
    <mergeCell ref="M4:N5"/>
    <mergeCell ref="K4:K6"/>
    <mergeCell ref="E1:F1"/>
    <mergeCell ref="B4:B6"/>
    <mergeCell ref="A1:D1"/>
    <mergeCell ref="J4:J6"/>
    <mergeCell ref="G4:G6"/>
    <mergeCell ref="H4:H6"/>
    <mergeCell ref="A4:A6"/>
  </mergeCells>
  <phoneticPr fontId="0" type="noConversion"/>
  <printOptions horizontalCentered="1"/>
  <pageMargins left="0.19685039370078741" right="0.19685039370078741" top="0.98425196850393704" bottom="0.98425196850393704" header="0.51181102362204722" footer="0.51181102362204722"/>
  <pageSetup paperSize="9" scale="6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view="pageBreakPreview" zoomScale="85" zoomScaleNormal="100" zoomScaleSheetLayoutView="85" workbookViewId="0">
      <selection activeCell="D23" sqref="D23"/>
    </sheetView>
  </sheetViews>
  <sheetFormatPr defaultRowHeight="12.75"/>
  <cols>
    <col min="1" max="1" width="7" customWidth="1"/>
    <col min="2" max="2" width="15.85546875" customWidth="1"/>
    <col min="3" max="3" width="24.5703125" customWidth="1"/>
    <col min="4" max="4" width="16.5703125" customWidth="1"/>
    <col min="5" max="5" width="16.5703125" style="89" customWidth="1"/>
    <col min="6" max="6" width="16.140625" customWidth="1"/>
  </cols>
  <sheetData>
    <row r="1" spans="1:6" ht="13.5" thickBot="1">
      <c r="A1" s="320" t="s">
        <v>409</v>
      </c>
      <c r="B1" s="321"/>
      <c r="C1" s="321"/>
      <c r="D1" s="322"/>
      <c r="E1" s="116"/>
    </row>
    <row r="2" spans="1:6" ht="13.5" thickBot="1">
      <c r="A2" s="37"/>
      <c r="B2" s="37"/>
      <c r="C2" s="37"/>
      <c r="D2" s="37"/>
      <c r="E2" s="86"/>
    </row>
    <row r="3" spans="1:6" ht="25.5">
      <c r="A3" s="203" t="s">
        <v>174</v>
      </c>
      <c r="B3" s="204" t="s">
        <v>163</v>
      </c>
      <c r="C3" s="204" t="s">
        <v>164</v>
      </c>
      <c r="D3" s="204" t="s">
        <v>4</v>
      </c>
      <c r="E3" s="205" t="s">
        <v>165</v>
      </c>
      <c r="F3" s="206" t="s">
        <v>199</v>
      </c>
    </row>
    <row r="4" spans="1:6">
      <c r="A4" s="207">
        <v>1</v>
      </c>
      <c r="B4" s="15" t="s">
        <v>166</v>
      </c>
      <c r="C4" s="15" t="s">
        <v>167</v>
      </c>
      <c r="D4" s="16">
        <v>2012</v>
      </c>
      <c r="E4" s="115">
        <v>11070</v>
      </c>
      <c r="F4" s="208" t="s">
        <v>19</v>
      </c>
    </row>
    <row r="5" spans="1:6">
      <c r="A5" s="207">
        <v>2</v>
      </c>
      <c r="B5" s="15" t="s">
        <v>166</v>
      </c>
      <c r="C5" s="15" t="s">
        <v>408</v>
      </c>
      <c r="D5" s="16">
        <v>2015</v>
      </c>
      <c r="E5" s="115">
        <v>4536</v>
      </c>
      <c r="F5" s="208" t="s">
        <v>307</v>
      </c>
    </row>
    <row r="6" spans="1:6">
      <c r="A6" s="207">
        <v>3</v>
      </c>
      <c r="B6" s="15" t="s">
        <v>166</v>
      </c>
      <c r="C6" s="15" t="s">
        <v>408</v>
      </c>
      <c r="D6" s="16">
        <v>2015</v>
      </c>
      <c r="E6" s="115">
        <v>4536</v>
      </c>
      <c r="F6" s="208" t="s">
        <v>307</v>
      </c>
    </row>
    <row r="7" spans="1:6">
      <c r="A7" s="207">
        <v>4</v>
      </c>
      <c r="B7" s="15" t="s">
        <v>166</v>
      </c>
      <c r="C7" s="15" t="s">
        <v>168</v>
      </c>
      <c r="D7" s="16">
        <v>2012</v>
      </c>
      <c r="E7" s="115">
        <v>4793.6000000000004</v>
      </c>
      <c r="F7" s="208" t="s">
        <v>19</v>
      </c>
    </row>
    <row r="8" spans="1:6">
      <c r="A8" s="207">
        <v>5</v>
      </c>
      <c r="B8" s="15" t="s">
        <v>166</v>
      </c>
      <c r="C8" s="41" t="s">
        <v>311</v>
      </c>
      <c r="D8" s="45">
        <v>2014</v>
      </c>
      <c r="E8" s="46">
        <v>32370</v>
      </c>
      <c r="F8" s="209" t="s">
        <v>19</v>
      </c>
    </row>
    <row r="9" spans="1:6" ht="13.5" thickBot="1">
      <c r="A9" s="351" t="s">
        <v>151</v>
      </c>
      <c r="B9" s="352"/>
      <c r="C9" s="352"/>
      <c r="D9" s="353"/>
      <c r="E9" s="210">
        <f>SUM(E4:E8)</f>
        <v>57305.599999999999</v>
      </c>
      <c r="F9" s="211"/>
    </row>
  </sheetData>
  <mergeCells count="2">
    <mergeCell ref="A9:D9"/>
    <mergeCell ref="A1:D1"/>
  </mergeCells>
  <phoneticPr fontId="12" type="noConversion"/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view="pageBreakPreview" zoomScale="85" zoomScaleNormal="100" zoomScaleSheetLayoutView="85" workbookViewId="0">
      <selection activeCell="D21" sqref="D21"/>
    </sheetView>
  </sheetViews>
  <sheetFormatPr defaultRowHeight="12.75"/>
  <cols>
    <col min="1" max="1" width="4.140625" customWidth="1"/>
    <col min="2" max="2" width="53.28515625" customWidth="1"/>
    <col min="3" max="3" width="37.5703125" customWidth="1"/>
  </cols>
  <sheetData>
    <row r="1" spans="1:3" ht="13.5" thickBot="1">
      <c r="A1" s="320" t="s">
        <v>266</v>
      </c>
      <c r="B1" s="322"/>
      <c r="C1" s="26"/>
    </row>
    <row r="2" spans="1:3" ht="13.5" thickBot="1">
      <c r="A2" s="17"/>
      <c r="B2" s="20"/>
    </row>
    <row r="3" spans="1:3" ht="50.25" customHeight="1" thickBot="1">
      <c r="A3" s="354" t="s">
        <v>179</v>
      </c>
      <c r="B3" s="355"/>
      <c r="C3" s="356"/>
    </row>
    <row r="4" spans="1:3">
      <c r="A4" s="17"/>
    </row>
    <row r="5" spans="1:3" ht="25.5">
      <c r="A5" s="27" t="s">
        <v>2</v>
      </c>
      <c r="B5" s="27" t="s">
        <v>177</v>
      </c>
      <c r="C5" s="28" t="s">
        <v>178</v>
      </c>
    </row>
    <row r="6" spans="1:3">
      <c r="A6" s="357" t="s">
        <v>182</v>
      </c>
      <c r="B6" s="358"/>
      <c r="C6" s="358"/>
    </row>
    <row r="7" spans="1:3">
      <c r="A7" s="29">
        <v>1</v>
      </c>
      <c r="B7" s="30" t="s">
        <v>15</v>
      </c>
      <c r="C7" s="33" t="s">
        <v>14</v>
      </c>
    </row>
    <row r="8" spans="1:3">
      <c r="A8" s="357" t="s">
        <v>180</v>
      </c>
      <c r="B8" s="358"/>
      <c r="C8" s="358"/>
    </row>
    <row r="9" spans="1:3">
      <c r="A9" s="29">
        <v>1</v>
      </c>
      <c r="B9" s="30" t="s">
        <v>15</v>
      </c>
      <c r="C9" s="33" t="s">
        <v>14</v>
      </c>
    </row>
    <row r="10" spans="1:3">
      <c r="A10" s="357" t="s">
        <v>410</v>
      </c>
      <c r="B10" s="358"/>
      <c r="C10" s="358"/>
    </row>
    <row r="11" spans="1:3" ht="25.5">
      <c r="A11" s="29">
        <v>1</v>
      </c>
      <c r="B11" s="31" t="s">
        <v>190</v>
      </c>
      <c r="C11" s="19" t="s">
        <v>40</v>
      </c>
    </row>
  </sheetData>
  <mergeCells count="5">
    <mergeCell ref="A3:C3"/>
    <mergeCell ref="A6:C6"/>
    <mergeCell ref="A8:C8"/>
    <mergeCell ref="A10:C10"/>
    <mergeCell ref="A1:B1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3"/>
  <sheetViews>
    <sheetView view="pageBreakPreview" zoomScale="85" zoomScaleNormal="85" zoomScaleSheetLayoutView="85" workbookViewId="0">
      <selection activeCell="F11" sqref="F11"/>
    </sheetView>
  </sheetViews>
  <sheetFormatPr defaultRowHeight="12.75"/>
  <cols>
    <col min="1" max="1" width="11.140625" bestFit="1" customWidth="1"/>
    <col min="2" max="2" width="28.7109375" style="21" bestFit="1" customWidth="1"/>
    <col min="3" max="3" width="13.5703125" style="71" customWidth="1"/>
    <col min="4" max="4" width="68.5703125" style="21" customWidth="1"/>
    <col min="5" max="5" width="16.5703125" style="134" customWidth="1"/>
  </cols>
  <sheetData>
    <row r="1" spans="1:5" ht="13.5" thickBot="1">
      <c r="A1" s="126" t="s">
        <v>439</v>
      </c>
      <c r="B1" s="127"/>
      <c r="C1" s="133"/>
      <c r="D1" s="65"/>
    </row>
    <row r="3" spans="1:5" ht="13.5" thickBot="1"/>
    <row r="4" spans="1:5" s="128" customFormat="1" ht="26.25" thickBot="1">
      <c r="A4" s="90" t="s">
        <v>445</v>
      </c>
      <c r="B4" s="217" t="s">
        <v>440</v>
      </c>
      <c r="C4" s="217" t="s">
        <v>441</v>
      </c>
      <c r="D4" s="217" t="s">
        <v>442</v>
      </c>
      <c r="E4" s="218" t="s">
        <v>443</v>
      </c>
    </row>
    <row r="5" spans="1:5" s="9" customFormat="1" ht="13.5" thickBot="1">
      <c r="A5" s="219">
        <v>2013</v>
      </c>
      <c r="B5" s="220" t="s">
        <v>424</v>
      </c>
      <c r="C5" s="221">
        <v>41614</v>
      </c>
      <c r="D5" s="222" t="s">
        <v>430</v>
      </c>
      <c r="E5" s="223">
        <v>600</v>
      </c>
    </row>
    <row r="6" spans="1:5" s="9" customFormat="1" ht="25.5">
      <c r="A6" s="359">
        <v>2014</v>
      </c>
      <c r="B6" s="224" t="s">
        <v>424</v>
      </c>
      <c r="C6" s="225">
        <v>41649</v>
      </c>
      <c r="D6" s="226" t="s">
        <v>425</v>
      </c>
      <c r="E6" s="227">
        <v>4339</v>
      </c>
    </row>
    <row r="7" spans="1:5" s="9" customFormat="1">
      <c r="A7" s="360"/>
      <c r="B7" s="132" t="s">
        <v>426</v>
      </c>
      <c r="C7" s="131">
        <v>41736</v>
      </c>
      <c r="D7" s="135" t="s">
        <v>427</v>
      </c>
      <c r="E7" s="212">
        <v>369</v>
      </c>
    </row>
    <row r="8" spans="1:5" s="9" customFormat="1" ht="25.5">
      <c r="A8" s="360"/>
      <c r="B8" s="132" t="s">
        <v>428</v>
      </c>
      <c r="C8" s="131">
        <v>41816</v>
      </c>
      <c r="D8" s="135" t="s">
        <v>429</v>
      </c>
      <c r="E8" s="212">
        <v>607.1</v>
      </c>
    </row>
    <row r="9" spans="1:5" s="9" customFormat="1" ht="13.5" thickBot="1">
      <c r="A9" s="361"/>
      <c r="B9" s="213" t="s">
        <v>433</v>
      </c>
      <c r="C9" s="214">
        <v>41991</v>
      </c>
      <c r="D9" s="215" t="s">
        <v>438</v>
      </c>
      <c r="E9" s="216">
        <v>3734</v>
      </c>
    </row>
    <row r="10" spans="1:5" s="9" customFormat="1" ht="25.5">
      <c r="A10" s="359">
        <v>2015</v>
      </c>
      <c r="B10" s="224" t="s">
        <v>424</v>
      </c>
      <c r="C10" s="225">
        <v>42045</v>
      </c>
      <c r="D10" s="226" t="s">
        <v>431</v>
      </c>
      <c r="E10" s="227">
        <v>621</v>
      </c>
    </row>
    <row r="11" spans="1:5" s="9" customFormat="1" ht="25.5">
      <c r="A11" s="360"/>
      <c r="B11" s="132" t="s">
        <v>428</v>
      </c>
      <c r="C11" s="131">
        <v>42075</v>
      </c>
      <c r="D11" s="135" t="s">
        <v>432</v>
      </c>
      <c r="E11" s="212">
        <v>145</v>
      </c>
    </row>
    <row r="12" spans="1:5" s="9" customFormat="1">
      <c r="A12" s="360"/>
      <c r="B12" s="132" t="s">
        <v>433</v>
      </c>
      <c r="C12" s="131">
        <v>42103</v>
      </c>
      <c r="D12" s="135" t="s">
        <v>434</v>
      </c>
      <c r="E12" s="212">
        <v>500</v>
      </c>
    </row>
    <row r="13" spans="1:5" s="9" customFormat="1" ht="25.5">
      <c r="A13" s="360"/>
      <c r="B13" s="132" t="s">
        <v>428</v>
      </c>
      <c r="C13" s="131">
        <v>42166</v>
      </c>
      <c r="D13" s="135" t="s">
        <v>435</v>
      </c>
      <c r="E13" s="212">
        <v>500</v>
      </c>
    </row>
    <row r="14" spans="1:5" s="9" customFormat="1" ht="13.5" thickBot="1">
      <c r="A14" s="361"/>
      <c r="B14" s="213" t="s">
        <v>424</v>
      </c>
      <c r="C14" s="214">
        <v>42330</v>
      </c>
      <c r="D14" s="215" t="s">
        <v>444</v>
      </c>
      <c r="E14" s="216">
        <v>1687</v>
      </c>
    </row>
    <row r="15" spans="1:5" s="9" customFormat="1" ht="25.5">
      <c r="A15" s="359">
        <v>2016</v>
      </c>
      <c r="B15" s="224" t="s">
        <v>426</v>
      </c>
      <c r="C15" s="225">
        <v>42506</v>
      </c>
      <c r="D15" s="226" t="s">
        <v>436</v>
      </c>
      <c r="E15" s="227">
        <v>549.99</v>
      </c>
    </row>
    <row r="16" spans="1:5" s="9" customFormat="1" ht="13.5" thickBot="1">
      <c r="A16" s="361"/>
      <c r="B16" s="213" t="s">
        <v>433</v>
      </c>
      <c r="C16" s="214">
        <v>42500</v>
      </c>
      <c r="D16" s="215" t="s">
        <v>437</v>
      </c>
      <c r="E16" s="216">
        <v>699</v>
      </c>
    </row>
    <row r="17" spans="1:5" s="9" customFormat="1" ht="13.5" thickBot="1">
      <c r="B17" s="129"/>
      <c r="C17" s="71"/>
      <c r="D17" s="129"/>
      <c r="E17" s="74"/>
    </row>
    <row r="18" spans="1:5" s="9" customFormat="1" ht="16.5" thickBot="1">
      <c r="B18" s="129"/>
      <c r="C18" s="71"/>
      <c r="D18" s="129"/>
      <c r="E18" s="364">
        <f>SUM(E5:E16)</f>
        <v>14351.09</v>
      </c>
    </row>
    <row r="19" spans="1:5" s="9" customFormat="1">
      <c r="B19" s="129"/>
      <c r="C19" s="71"/>
      <c r="D19" s="129"/>
      <c r="E19" s="74"/>
    </row>
    <row r="20" spans="1:5">
      <c r="A20" s="8" t="s">
        <v>446</v>
      </c>
    </row>
    <row r="22" spans="1:5">
      <c r="A22" s="8" t="s">
        <v>447</v>
      </c>
    </row>
    <row r="23" spans="1:5" s="9" customFormat="1">
      <c r="A23" s="136">
        <v>11000</v>
      </c>
      <c r="B23" s="132" t="s">
        <v>424</v>
      </c>
      <c r="C23" s="228">
        <v>42634</v>
      </c>
      <c r="D23" s="130" t="s">
        <v>448</v>
      </c>
      <c r="E23" s="74"/>
    </row>
  </sheetData>
  <mergeCells count="3">
    <mergeCell ref="A6:A9"/>
    <mergeCell ref="A10:A14"/>
    <mergeCell ref="A15:A16"/>
  </mergeCells>
  <pageMargins left="0.7" right="0.7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Zakresy nazwane</vt:lpstr>
      </vt:variant>
      <vt:variant>
        <vt:i4>7</vt:i4>
      </vt:variant>
    </vt:vector>
  </HeadingPairs>
  <TitlesOfParts>
    <vt:vector size="15" baseType="lpstr">
      <vt:lpstr>Informacje ogólne</vt:lpstr>
      <vt:lpstr>Wykaz budynków</vt:lpstr>
      <vt:lpstr>Sprzęt elektroniczny</vt:lpstr>
      <vt:lpstr>Środki trwałe</vt:lpstr>
      <vt:lpstr>Wykaz pojazdów</vt:lpstr>
      <vt:lpstr>Maszyny</vt:lpstr>
      <vt:lpstr>Lokalizacje</vt:lpstr>
      <vt:lpstr>Szkodowość</vt:lpstr>
      <vt:lpstr>'Informacje ogólne'!Obszar_wydruku</vt:lpstr>
      <vt:lpstr>Lokalizacje!Obszar_wydruku</vt:lpstr>
      <vt:lpstr>Maszyny!Obszar_wydruku</vt:lpstr>
      <vt:lpstr>'Sprzęt elektroniczny'!Obszar_wydruku</vt:lpstr>
      <vt:lpstr>'Środki trwałe'!Obszar_wydruku</vt:lpstr>
      <vt:lpstr>'Wykaz budynków'!Obszar_wydruku</vt:lpstr>
      <vt:lpstr>'Wykaz pojazdów'!Obszar_wydruku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2016-10-13T07:07:04Z</cp:lastPrinted>
  <dcterms:created xsi:type="dcterms:W3CDTF">1997-02-26T13:46:56Z</dcterms:created>
  <dcterms:modified xsi:type="dcterms:W3CDTF">2016-10-20T12:22:29Z</dcterms:modified>
</cp:coreProperties>
</file>